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3/60_Odry_vodovod/ZD/"/>
    </mc:Choice>
  </mc:AlternateContent>
  <xr:revisionPtr revIDLastSave="0" documentId="11_F82BE88BEB9EC93B7E2B135F351C1175936AB1E4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.1.1 - IO 01 - Vodovodn..." sheetId="2" r:id="rId2"/>
    <sheet name="01.1.2 - IO 01 - Vodovodn..." sheetId="3" r:id="rId3"/>
    <sheet name="01.1.3 - IO 01 - Vodovodn..." sheetId="4" r:id="rId4"/>
    <sheet name="01.1.4 - IO 01 - Vodovodn..." sheetId="5" r:id="rId5"/>
    <sheet name="01.1.7 - IO 01 - Vodovodn..." sheetId="6" r:id="rId6"/>
    <sheet name="02.1.1 - SO 01 - Stavební..." sheetId="7" r:id="rId7"/>
    <sheet name="02.1.2 - SO 01 - Stavební..." sheetId="8" r:id="rId8"/>
    <sheet name="02.1.3 - SO 01 - Stavební..." sheetId="9" r:id="rId9"/>
    <sheet name="02.3 - SO 03 – Vystojení ..." sheetId="10" r:id="rId10"/>
    <sheet name="05 - Vedlejší rozpočtové ..." sheetId="11" r:id="rId11"/>
    <sheet name="Seznam figur" sheetId="12" r:id="rId12"/>
    <sheet name="Pokyny pro vyplnění" sheetId="13" r:id="rId13"/>
  </sheets>
  <definedNames>
    <definedName name="_xlnm._FilterDatabase" localSheetId="1" hidden="1">'01.1.1 - IO 01 - Vodovodn...'!$C$94:$K$410</definedName>
    <definedName name="_xlnm._FilterDatabase" localSheetId="2" hidden="1">'01.1.2 - IO 01 - Vodovodn...'!$C$91:$K$369</definedName>
    <definedName name="_xlnm._FilterDatabase" localSheetId="3" hidden="1">'01.1.3 - IO 01 - Vodovodn...'!$C$91:$K$342</definedName>
    <definedName name="_xlnm._FilterDatabase" localSheetId="4" hidden="1">'01.1.4 - IO 01 - Vodovodn...'!$C$91:$K$471</definedName>
    <definedName name="_xlnm._FilterDatabase" localSheetId="5" hidden="1">'01.1.7 - IO 01 - Vodovodn...'!$C$94:$K$576</definedName>
    <definedName name="_xlnm._FilterDatabase" localSheetId="6" hidden="1">'02.1.1 - SO 01 - Stavební...'!$C$100:$K$627</definedName>
    <definedName name="_xlnm._FilterDatabase" localSheetId="7" hidden="1">'02.1.2 - SO 01 - Stavební...'!$C$89:$K$174</definedName>
    <definedName name="_xlnm._FilterDatabase" localSheetId="8" hidden="1">'02.1.3 - SO 01 - Stavební...'!$C$90:$K$361</definedName>
    <definedName name="_xlnm._FilterDatabase" localSheetId="9" hidden="1">'02.3 - SO 03 – Vystojení ...'!$C$89:$K$258</definedName>
    <definedName name="_xlnm._FilterDatabase" localSheetId="10" hidden="1">'05 - Vedlejší rozpočtové ...'!$C$85:$K$129</definedName>
    <definedName name="_xlnm.Print_Titles" localSheetId="1">'01.1.1 - IO 01 - Vodovodn...'!$94:$94</definedName>
    <definedName name="_xlnm.Print_Titles" localSheetId="2">'01.1.2 - IO 01 - Vodovodn...'!$91:$91</definedName>
    <definedName name="_xlnm.Print_Titles" localSheetId="3">'01.1.3 - IO 01 - Vodovodn...'!$91:$91</definedName>
    <definedName name="_xlnm.Print_Titles" localSheetId="4">'01.1.4 - IO 01 - Vodovodn...'!$91:$91</definedName>
    <definedName name="_xlnm.Print_Titles" localSheetId="5">'01.1.7 - IO 01 - Vodovodn...'!$94:$94</definedName>
    <definedName name="_xlnm.Print_Titles" localSheetId="6">'02.1.1 - SO 01 - Stavební...'!$100:$100</definedName>
    <definedName name="_xlnm.Print_Titles" localSheetId="7">'02.1.2 - SO 01 - Stavební...'!$89:$89</definedName>
    <definedName name="_xlnm.Print_Titles" localSheetId="8">'02.1.3 - SO 01 - Stavební...'!$90:$90</definedName>
    <definedName name="_xlnm.Print_Titles" localSheetId="9">'02.3 - SO 03 – Vystojení ...'!$89:$89</definedName>
    <definedName name="_xlnm.Print_Titles" localSheetId="10">'05 - Vedlejší rozpočtové ...'!$85:$85</definedName>
    <definedName name="_xlnm.Print_Titles" localSheetId="0">'Rekapitulace stavby'!$52:$52</definedName>
    <definedName name="_xlnm.Print_Titles" localSheetId="11">'Seznam figur'!$9:$9</definedName>
    <definedName name="_xlnm.Print_Area" localSheetId="1">'01.1.1 - IO 01 - Vodovodn...'!$C$4:$J$39,'01.1.1 - IO 01 - Vodovodn...'!$C$45:$J$76,'01.1.1 - IO 01 - Vodovodn...'!$C$82:$K$410</definedName>
    <definedName name="_xlnm.Print_Area" localSheetId="2">'01.1.2 - IO 01 - Vodovodn...'!$C$4:$J$39,'01.1.2 - IO 01 - Vodovodn...'!$C$45:$J$73,'01.1.2 - IO 01 - Vodovodn...'!$C$79:$K$369</definedName>
    <definedName name="_xlnm.Print_Area" localSheetId="3">'01.1.3 - IO 01 - Vodovodn...'!$C$4:$J$39,'01.1.3 - IO 01 - Vodovodn...'!$C$45:$J$73,'01.1.3 - IO 01 - Vodovodn...'!$C$79:$K$342</definedName>
    <definedName name="_xlnm.Print_Area" localSheetId="4">'01.1.4 - IO 01 - Vodovodn...'!$C$4:$J$39,'01.1.4 - IO 01 - Vodovodn...'!$C$45:$J$73,'01.1.4 - IO 01 - Vodovodn...'!$C$79:$K$471</definedName>
    <definedName name="_xlnm.Print_Area" localSheetId="5">'01.1.7 - IO 01 - Vodovodn...'!$C$4:$J$39,'01.1.7 - IO 01 - Vodovodn...'!$C$45:$J$76,'01.1.7 - IO 01 - Vodovodn...'!$C$82:$K$576</definedName>
    <definedName name="_xlnm.Print_Area" localSheetId="6">'02.1.1 - SO 01 - Stavební...'!$C$4:$J$39,'02.1.1 - SO 01 - Stavební...'!$C$45:$J$82,'02.1.1 - SO 01 - Stavební...'!$C$88:$K$627</definedName>
    <definedName name="_xlnm.Print_Area" localSheetId="7">'02.1.2 - SO 01 - Stavební...'!$C$4:$J$39,'02.1.2 - SO 01 - Stavební...'!$C$45:$J$71,'02.1.2 - SO 01 - Stavební...'!$C$77:$K$174</definedName>
    <definedName name="_xlnm.Print_Area" localSheetId="8">'02.1.3 - SO 01 - Stavební...'!$C$4:$J$39,'02.1.3 - SO 01 - Stavební...'!$C$45:$J$72,'02.1.3 - SO 01 - Stavební...'!$C$78:$K$361</definedName>
    <definedName name="_xlnm.Print_Area" localSheetId="9">'02.3 - SO 03 – Vystojení ...'!$C$4:$J$39,'02.3 - SO 03 – Vystojení ...'!$C$45:$J$71,'02.3 - SO 03 – Vystojení ...'!$C$77:$K$258</definedName>
    <definedName name="_xlnm.Print_Area" localSheetId="10">'05 - Vedlejší rozpočtové ...'!$C$4:$J$39,'05 - Vedlejší rozpočtové ...'!$C$45:$J$67,'05 - Vedlejší rozpočtové ...'!$C$73:$K$129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11">'Seznam figur'!$C$4:$G$564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2" l="1"/>
  <c r="J37" i="11"/>
  <c r="J36" i="11"/>
  <c r="AY64" i="1"/>
  <c r="J35" i="11"/>
  <c r="AX64" i="1"/>
  <c r="BI126" i="11"/>
  <c r="BH126" i="11"/>
  <c r="BG126" i="11"/>
  <c r="BF126" i="11"/>
  <c r="T126" i="11"/>
  <c r="T125" i="11"/>
  <c r="R126" i="11"/>
  <c r="R125" i="11"/>
  <c r="P126" i="11"/>
  <c r="P125" i="11"/>
  <c r="BI121" i="11"/>
  <c r="BH121" i="11"/>
  <c r="BG121" i="11"/>
  <c r="BF121" i="11"/>
  <c r="T121" i="11"/>
  <c r="T120" i="11"/>
  <c r="R121" i="11"/>
  <c r="R120" i="11"/>
  <c r="P121" i="11"/>
  <c r="P120" i="11"/>
  <c r="BI116" i="11"/>
  <c r="BH116" i="11"/>
  <c r="BG116" i="11"/>
  <c r="BF116" i="11"/>
  <c r="T116" i="11"/>
  <c r="T115" i="11"/>
  <c r="R116" i="11"/>
  <c r="R115" i="11"/>
  <c r="P116" i="11"/>
  <c r="P115" i="11"/>
  <c r="BI111" i="11"/>
  <c r="BH111" i="11"/>
  <c r="BG111" i="11"/>
  <c r="BF111" i="11"/>
  <c r="T111" i="11"/>
  <c r="T110" i="11"/>
  <c r="R111" i="11"/>
  <c r="R110" i="11"/>
  <c r="P111" i="11"/>
  <c r="P110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BI93" i="11"/>
  <c r="BH93" i="11"/>
  <c r="BG93" i="11"/>
  <c r="BF93" i="11"/>
  <c r="T93" i="11"/>
  <c r="R93" i="11"/>
  <c r="P93" i="11"/>
  <c r="BI89" i="11"/>
  <c r="BH89" i="11"/>
  <c r="BG89" i="11"/>
  <c r="BF89" i="11"/>
  <c r="T89" i="11"/>
  <c r="R89" i="11"/>
  <c r="P89" i="11"/>
  <c r="J82" i="11"/>
  <c r="F82" i="11"/>
  <c r="F80" i="11"/>
  <c r="E78" i="11"/>
  <c r="J54" i="11"/>
  <c r="F54" i="11"/>
  <c r="F52" i="11"/>
  <c r="E50" i="11"/>
  <c r="J24" i="11"/>
  <c r="E24" i="11"/>
  <c r="J83" i="11" s="1"/>
  <c r="J23" i="11"/>
  <c r="J18" i="11"/>
  <c r="E18" i="11"/>
  <c r="F83" i="11"/>
  <c r="J17" i="11"/>
  <c r="J12" i="11"/>
  <c r="J52" i="11" s="1"/>
  <c r="E7" i="11"/>
  <c r="E76" i="11" s="1"/>
  <c r="J37" i="10"/>
  <c r="J36" i="10"/>
  <c r="AY63" i="1"/>
  <c r="J35" i="10"/>
  <c r="AX63" i="1"/>
  <c r="BI256" i="10"/>
  <c r="BH256" i="10"/>
  <c r="BG256" i="10"/>
  <c r="BF256" i="10"/>
  <c r="T256" i="10"/>
  <c r="R256" i="10"/>
  <c r="P256" i="10"/>
  <c r="BI253" i="10"/>
  <c r="BH253" i="10"/>
  <c r="BG253" i="10"/>
  <c r="BF253" i="10"/>
  <c r="T253" i="10"/>
  <c r="R253" i="10"/>
  <c r="P253" i="10"/>
  <c r="BI250" i="10"/>
  <c r="BH250" i="10"/>
  <c r="BG250" i="10"/>
  <c r="BF250" i="10"/>
  <c r="T250" i="10"/>
  <c r="R250" i="10"/>
  <c r="P250" i="10"/>
  <c r="BI247" i="10"/>
  <c r="BH247" i="10"/>
  <c r="BG247" i="10"/>
  <c r="BF247" i="10"/>
  <c r="T247" i="10"/>
  <c r="R247" i="10"/>
  <c r="P247" i="10"/>
  <c r="BI244" i="10"/>
  <c r="BH244" i="10"/>
  <c r="BG244" i="10"/>
  <c r="BF244" i="10"/>
  <c r="T244" i="10"/>
  <c r="R244" i="10"/>
  <c r="P244" i="10"/>
  <c r="BI240" i="10"/>
  <c r="BH240" i="10"/>
  <c r="BG240" i="10"/>
  <c r="BF240" i="10"/>
  <c r="T240" i="10"/>
  <c r="R240" i="10"/>
  <c r="P240" i="10"/>
  <c r="BI237" i="10"/>
  <c r="BH237" i="10"/>
  <c r="BG237" i="10"/>
  <c r="BF237" i="10"/>
  <c r="T237" i="10"/>
  <c r="R237" i="10"/>
  <c r="P237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7" i="10"/>
  <c r="BH227" i="10"/>
  <c r="BG227" i="10"/>
  <c r="BF227" i="10"/>
  <c r="T227" i="10"/>
  <c r="R227" i="10"/>
  <c r="P227" i="10"/>
  <c r="BI224" i="10"/>
  <c r="BH224" i="10"/>
  <c r="BG224" i="10"/>
  <c r="BF224" i="10"/>
  <c r="T224" i="10"/>
  <c r="R224" i="10"/>
  <c r="P224" i="10"/>
  <c r="BI221" i="10"/>
  <c r="BH221" i="10"/>
  <c r="BG221" i="10"/>
  <c r="BF221" i="10"/>
  <c r="T221" i="10"/>
  <c r="R221" i="10"/>
  <c r="P221" i="10"/>
  <c r="BI218" i="10"/>
  <c r="BH218" i="10"/>
  <c r="BG218" i="10"/>
  <c r="BF218" i="10"/>
  <c r="T218" i="10"/>
  <c r="R218" i="10"/>
  <c r="P218" i="10"/>
  <c r="BI215" i="10"/>
  <c r="BH215" i="10"/>
  <c r="BG215" i="10"/>
  <c r="BF215" i="10"/>
  <c r="T215" i="10"/>
  <c r="R215" i="10"/>
  <c r="P215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3" i="10"/>
  <c r="BH203" i="10"/>
  <c r="BG203" i="10"/>
  <c r="BF203" i="10"/>
  <c r="T203" i="10"/>
  <c r="R203" i="10"/>
  <c r="P203" i="10"/>
  <c r="BI200" i="10"/>
  <c r="BH200" i="10"/>
  <c r="BG200" i="10"/>
  <c r="BF200" i="10"/>
  <c r="T200" i="10"/>
  <c r="R200" i="10"/>
  <c r="P200" i="10"/>
  <c r="BI195" i="10"/>
  <c r="BH195" i="10"/>
  <c r="BG195" i="10"/>
  <c r="BF195" i="10"/>
  <c r="T195" i="10"/>
  <c r="R195" i="10"/>
  <c r="P195" i="10"/>
  <c r="BI191" i="10"/>
  <c r="BH191" i="10"/>
  <c r="BG191" i="10"/>
  <c r="BF191" i="10"/>
  <c r="T191" i="10"/>
  <c r="R191" i="10"/>
  <c r="P191" i="10"/>
  <c r="BI188" i="10"/>
  <c r="BH188" i="10"/>
  <c r="BG188" i="10"/>
  <c r="BF188" i="10"/>
  <c r="T188" i="10"/>
  <c r="R188" i="10"/>
  <c r="P188" i="10"/>
  <c r="BI183" i="10"/>
  <c r="BH183" i="10"/>
  <c r="BG183" i="10"/>
  <c r="BF183" i="10"/>
  <c r="T183" i="10"/>
  <c r="R183" i="10"/>
  <c r="P183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0" i="10"/>
  <c r="BH150" i="10"/>
  <c r="BG150" i="10"/>
  <c r="BF150" i="10"/>
  <c r="T150" i="10"/>
  <c r="R150" i="10"/>
  <c r="P150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32" i="10"/>
  <c r="BH132" i="10"/>
  <c r="BG132" i="10"/>
  <c r="BF132" i="10"/>
  <c r="T132" i="10"/>
  <c r="R132" i="10"/>
  <c r="P132" i="10"/>
  <c r="BI128" i="10"/>
  <c r="BH128" i="10"/>
  <c r="BG128" i="10"/>
  <c r="BF128" i="10"/>
  <c r="T128" i="10"/>
  <c r="R128" i="10"/>
  <c r="P128" i="10"/>
  <c r="BI124" i="10"/>
  <c r="BH124" i="10"/>
  <c r="BG124" i="10"/>
  <c r="BF124" i="10"/>
  <c r="T124" i="10"/>
  <c r="R124" i="10"/>
  <c r="P124" i="10"/>
  <c r="BI121" i="10"/>
  <c r="BH121" i="10"/>
  <c r="BG121" i="10"/>
  <c r="BF121" i="10"/>
  <c r="T121" i="10"/>
  <c r="R121" i="10"/>
  <c r="P121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09" i="10"/>
  <c r="BH109" i="10"/>
  <c r="BG109" i="10"/>
  <c r="BF109" i="10"/>
  <c r="T109" i="10"/>
  <c r="R109" i="10"/>
  <c r="P109" i="10"/>
  <c r="BI105" i="10"/>
  <c r="BH105" i="10"/>
  <c r="BG105" i="10"/>
  <c r="BF105" i="10"/>
  <c r="T105" i="10"/>
  <c r="R105" i="10"/>
  <c r="P105" i="10"/>
  <c r="BI101" i="10"/>
  <c r="BH101" i="10"/>
  <c r="BG101" i="10"/>
  <c r="BF101" i="10"/>
  <c r="T101" i="10"/>
  <c r="R101" i="10"/>
  <c r="P101" i="10"/>
  <c r="BI97" i="10"/>
  <c r="BH97" i="10"/>
  <c r="BG97" i="10"/>
  <c r="BF97" i="10"/>
  <c r="T97" i="10"/>
  <c r="R97" i="10"/>
  <c r="P97" i="10"/>
  <c r="BI93" i="10"/>
  <c r="BH93" i="10"/>
  <c r="BG93" i="10"/>
  <c r="BF93" i="10"/>
  <c r="T93" i="10"/>
  <c r="R93" i="10"/>
  <c r="P93" i="10"/>
  <c r="J86" i="10"/>
  <c r="F86" i="10"/>
  <c r="F84" i="10"/>
  <c r="E82" i="10"/>
  <c r="J54" i="10"/>
  <c r="F54" i="10"/>
  <c r="F52" i="10"/>
  <c r="E50" i="10"/>
  <c r="J24" i="10"/>
  <c r="E24" i="10"/>
  <c r="J87" i="10" s="1"/>
  <c r="J23" i="10"/>
  <c r="J18" i="10"/>
  <c r="E18" i="10"/>
  <c r="F55" i="10"/>
  <c r="J17" i="10"/>
  <c r="J12" i="10"/>
  <c r="J52" i="10" s="1"/>
  <c r="E7" i="10"/>
  <c r="E48" i="10"/>
  <c r="J37" i="9"/>
  <c r="J36" i="9"/>
  <c r="AY62" i="1"/>
  <c r="J35" i="9"/>
  <c r="AX62" i="1" s="1"/>
  <c r="BI358" i="9"/>
  <c r="BH358" i="9"/>
  <c r="BG358" i="9"/>
  <c r="BF358" i="9"/>
  <c r="T358" i="9"/>
  <c r="T357" i="9"/>
  <c r="T356" i="9"/>
  <c r="R358" i="9"/>
  <c r="R357" i="9" s="1"/>
  <c r="R356" i="9" s="1"/>
  <c r="P358" i="9"/>
  <c r="P357" i="9" s="1"/>
  <c r="P356" i="9" s="1"/>
  <c r="BI352" i="9"/>
  <c r="BH352" i="9"/>
  <c r="BG352" i="9"/>
  <c r="BF352" i="9"/>
  <c r="T352" i="9"/>
  <c r="T351" i="9"/>
  <c r="T350" i="9" s="1"/>
  <c r="R352" i="9"/>
  <c r="R351" i="9"/>
  <c r="R350" i="9"/>
  <c r="P352" i="9"/>
  <c r="P351" i="9"/>
  <c r="P350" i="9" s="1"/>
  <c r="BI347" i="9"/>
  <c r="BH347" i="9"/>
  <c r="BG347" i="9"/>
  <c r="BF347" i="9"/>
  <c r="T347" i="9"/>
  <c r="R347" i="9"/>
  <c r="P347" i="9"/>
  <c r="BI344" i="9"/>
  <c r="BH344" i="9"/>
  <c r="BG344" i="9"/>
  <c r="BF344" i="9"/>
  <c r="T344" i="9"/>
  <c r="R344" i="9"/>
  <c r="P344" i="9"/>
  <c r="BI340" i="9"/>
  <c r="BH340" i="9"/>
  <c r="BG340" i="9"/>
  <c r="BF340" i="9"/>
  <c r="T340" i="9"/>
  <c r="R340" i="9"/>
  <c r="P340" i="9"/>
  <c r="BI336" i="9"/>
  <c r="BH336" i="9"/>
  <c r="BG336" i="9"/>
  <c r="BF336" i="9"/>
  <c r="T336" i="9"/>
  <c r="R336" i="9"/>
  <c r="P336" i="9"/>
  <c r="BI332" i="9"/>
  <c r="BH332" i="9"/>
  <c r="BG332" i="9"/>
  <c r="BF332" i="9"/>
  <c r="T332" i="9"/>
  <c r="R332" i="9"/>
  <c r="P332" i="9"/>
  <c r="BI328" i="9"/>
  <c r="BH328" i="9"/>
  <c r="BG328" i="9"/>
  <c r="BF328" i="9"/>
  <c r="T328" i="9"/>
  <c r="R328" i="9"/>
  <c r="P328" i="9"/>
  <c r="BI325" i="9"/>
  <c r="BH325" i="9"/>
  <c r="BG325" i="9"/>
  <c r="BF325" i="9"/>
  <c r="T325" i="9"/>
  <c r="R325" i="9"/>
  <c r="P325" i="9"/>
  <c r="BI323" i="9"/>
  <c r="BH323" i="9"/>
  <c r="BG323" i="9"/>
  <c r="BF323" i="9"/>
  <c r="T323" i="9"/>
  <c r="R323" i="9"/>
  <c r="P323" i="9"/>
  <c r="BI319" i="9"/>
  <c r="BH319" i="9"/>
  <c r="BG319" i="9"/>
  <c r="BF319" i="9"/>
  <c r="T319" i="9"/>
  <c r="R319" i="9"/>
  <c r="P319" i="9"/>
  <c r="BI317" i="9"/>
  <c r="BH317" i="9"/>
  <c r="BG317" i="9"/>
  <c r="BF317" i="9"/>
  <c r="T317" i="9"/>
  <c r="R317" i="9"/>
  <c r="P317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5" i="9"/>
  <c r="BH295" i="9"/>
  <c r="BG295" i="9"/>
  <c r="BF295" i="9"/>
  <c r="T295" i="9"/>
  <c r="R295" i="9"/>
  <c r="P295" i="9"/>
  <c r="BI293" i="9"/>
  <c r="BH293" i="9"/>
  <c r="BG293" i="9"/>
  <c r="BF293" i="9"/>
  <c r="T293" i="9"/>
  <c r="R293" i="9"/>
  <c r="P293" i="9"/>
  <c r="BI289" i="9"/>
  <c r="BH289" i="9"/>
  <c r="BG289" i="9"/>
  <c r="BF289" i="9"/>
  <c r="T289" i="9"/>
  <c r="R289" i="9"/>
  <c r="P289" i="9"/>
  <c r="BI287" i="9"/>
  <c r="BH287" i="9"/>
  <c r="BG287" i="9"/>
  <c r="BF287" i="9"/>
  <c r="T287" i="9"/>
  <c r="R287" i="9"/>
  <c r="P287" i="9"/>
  <c r="BI283" i="9"/>
  <c r="BH283" i="9"/>
  <c r="BG283" i="9"/>
  <c r="BF283" i="9"/>
  <c r="T283" i="9"/>
  <c r="R283" i="9"/>
  <c r="P283" i="9"/>
  <c r="BI281" i="9"/>
  <c r="BH281" i="9"/>
  <c r="BG281" i="9"/>
  <c r="BF281" i="9"/>
  <c r="T281" i="9"/>
  <c r="R281" i="9"/>
  <c r="P281" i="9"/>
  <c r="BI277" i="9"/>
  <c r="BH277" i="9"/>
  <c r="BG277" i="9"/>
  <c r="BF277" i="9"/>
  <c r="T277" i="9"/>
  <c r="R277" i="9"/>
  <c r="P277" i="9"/>
  <c r="BI273" i="9"/>
  <c r="BH273" i="9"/>
  <c r="BG273" i="9"/>
  <c r="BF273" i="9"/>
  <c r="T273" i="9"/>
  <c r="R273" i="9"/>
  <c r="P273" i="9"/>
  <c r="BI270" i="9"/>
  <c r="BH270" i="9"/>
  <c r="BG270" i="9"/>
  <c r="BF270" i="9"/>
  <c r="T270" i="9"/>
  <c r="R270" i="9"/>
  <c r="P270" i="9"/>
  <c r="BI266" i="9"/>
  <c r="BH266" i="9"/>
  <c r="BG266" i="9"/>
  <c r="BF266" i="9"/>
  <c r="T266" i="9"/>
  <c r="R266" i="9"/>
  <c r="P266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0" i="9"/>
  <c r="BH250" i="9"/>
  <c r="BG250" i="9"/>
  <c r="BF250" i="9"/>
  <c r="T250" i="9"/>
  <c r="R250" i="9"/>
  <c r="P250" i="9"/>
  <c r="BI246" i="9"/>
  <c r="BH246" i="9"/>
  <c r="BG246" i="9"/>
  <c r="BF246" i="9"/>
  <c r="T246" i="9"/>
  <c r="R246" i="9"/>
  <c r="P246" i="9"/>
  <c r="BI242" i="9"/>
  <c r="BH242" i="9"/>
  <c r="BG242" i="9"/>
  <c r="BF242" i="9"/>
  <c r="T242" i="9"/>
  <c r="R242" i="9"/>
  <c r="P242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0" i="9"/>
  <c r="BH180" i="9"/>
  <c r="BG180" i="9"/>
  <c r="BF180" i="9"/>
  <c r="T180" i="9"/>
  <c r="R180" i="9"/>
  <c r="P180" i="9"/>
  <c r="BI176" i="9"/>
  <c r="BH176" i="9"/>
  <c r="BG176" i="9"/>
  <c r="BF176" i="9"/>
  <c r="T176" i="9"/>
  <c r="R176" i="9"/>
  <c r="P176" i="9"/>
  <c r="BI172" i="9"/>
  <c r="BH172" i="9"/>
  <c r="BG172" i="9"/>
  <c r="BF172" i="9"/>
  <c r="T172" i="9"/>
  <c r="R172" i="9"/>
  <c r="P172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0" i="9"/>
  <c r="BH130" i="9"/>
  <c r="BG130" i="9"/>
  <c r="BF130" i="9"/>
  <c r="T130" i="9"/>
  <c r="R130" i="9"/>
  <c r="P130" i="9"/>
  <c r="BI126" i="9"/>
  <c r="BH126" i="9"/>
  <c r="BG126" i="9"/>
  <c r="BF126" i="9"/>
  <c r="T126" i="9"/>
  <c r="R126" i="9"/>
  <c r="P126" i="9"/>
  <c r="BI122" i="9"/>
  <c r="BH122" i="9"/>
  <c r="BG122" i="9"/>
  <c r="BF122" i="9"/>
  <c r="T122" i="9"/>
  <c r="R122" i="9"/>
  <c r="P122" i="9"/>
  <c r="BI117" i="9"/>
  <c r="BH117" i="9"/>
  <c r="BG117" i="9"/>
  <c r="BF117" i="9"/>
  <c r="T117" i="9"/>
  <c r="T116" i="9" s="1"/>
  <c r="R117" i="9"/>
  <c r="R116" i="9"/>
  <c r="P117" i="9"/>
  <c r="P116" i="9" s="1"/>
  <c r="BI113" i="9"/>
  <c r="BH113" i="9"/>
  <c r="BG113" i="9"/>
  <c r="BF113" i="9"/>
  <c r="T113" i="9"/>
  <c r="R113" i="9"/>
  <c r="P113" i="9"/>
  <c r="BI109" i="9"/>
  <c r="BH109" i="9"/>
  <c r="BG109" i="9"/>
  <c r="BF109" i="9"/>
  <c r="T109" i="9"/>
  <c r="R109" i="9"/>
  <c r="P109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98" i="9"/>
  <c r="BH98" i="9"/>
  <c r="BG98" i="9"/>
  <c r="BF98" i="9"/>
  <c r="T98" i="9"/>
  <c r="R98" i="9"/>
  <c r="P98" i="9"/>
  <c r="BI94" i="9"/>
  <c r="BH94" i="9"/>
  <c r="BG94" i="9"/>
  <c r="BF94" i="9"/>
  <c r="T94" i="9"/>
  <c r="R94" i="9"/>
  <c r="P94" i="9"/>
  <c r="J87" i="9"/>
  <c r="F87" i="9"/>
  <c r="F85" i="9"/>
  <c r="E83" i="9"/>
  <c r="J54" i="9"/>
  <c r="F54" i="9"/>
  <c r="F52" i="9"/>
  <c r="E50" i="9"/>
  <c r="J24" i="9"/>
  <c r="E24" i="9"/>
  <c r="J88" i="9"/>
  <c r="J23" i="9"/>
  <c r="J18" i="9"/>
  <c r="E18" i="9"/>
  <c r="F55" i="9"/>
  <c r="J17" i="9"/>
  <c r="J12" i="9"/>
  <c r="J52" i="9" s="1"/>
  <c r="E7" i="9"/>
  <c r="E48" i="9"/>
  <c r="J37" i="8"/>
  <c r="J36" i="8"/>
  <c r="AY61" i="1"/>
  <c r="J35" i="8"/>
  <c r="AX61" i="1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2" i="8"/>
  <c r="BH162" i="8"/>
  <c r="BG162" i="8"/>
  <c r="BF162" i="8"/>
  <c r="T162" i="8"/>
  <c r="T161" i="8"/>
  <c r="R162" i="8"/>
  <c r="R161" i="8"/>
  <c r="P162" i="8"/>
  <c r="P161" i="8"/>
  <c r="BI157" i="8"/>
  <c r="BH157" i="8"/>
  <c r="BG157" i="8"/>
  <c r="BF157" i="8"/>
  <c r="T157" i="8"/>
  <c r="T156" i="8"/>
  <c r="R157" i="8"/>
  <c r="R156" i="8"/>
  <c r="P157" i="8"/>
  <c r="P156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19" i="8"/>
  <c r="BH119" i="8"/>
  <c r="BG119" i="8"/>
  <c r="BF119" i="8"/>
  <c r="T119" i="8"/>
  <c r="R119" i="8"/>
  <c r="P119" i="8"/>
  <c r="BI115" i="8"/>
  <c r="BH115" i="8"/>
  <c r="BG115" i="8"/>
  <c r="BF115" i="8"/>
  <c r="T115" i="8"/>
  <c r="R115" i="8"/>
  <c r="P115" i="8"/>
  <c r="BI110" i="8"/>
  <c r="BH110" i="8"/>
  <c r="BG110" i="8"/>
  <c r="BF110" i="8"/>
  <c r="T110" i="8"/>
  <c r="T109" i="8"/>
  <c r="R110" i="8"/>
  <c r="R109" i="8" s="1"/>
  <c r="P110" i="8"/>
  <c r="P109" i="8" s="1"/>
  <c r="BI106" i="8"/>
  <c r="BH106" i="8"/>
  <c r="BG106" i="8"/>
  <c r="BF106" i="8"/>
  <c r="T106" i="8"/>
  <c r="T105" i="8" s="1"/>
  <c r="R106" i="8"/>
  <c r="R105" i="8" s="1"/>
  <c r="P106" i="8"/>
  <c r="P105" i="8" s="1"/>
  <c r="BI103" i="8"/>
  <c r="BH103" i="8"/>
  <c r="BG103" i="8"/>
  <c r="BF103" i="8"/>
  <c r="T103" i="8"/>
  <c r="R103" i="8"/>
  <c r="P103" i="8"/>
  <c r="BI99" i="8"/>
  <c r="BH99" i="8"/>
  <c r="BG99" i="8"/>
  <c r="BF99" i="8"/>
  <c r="T99" i="8"/>
  <c r="R99" i="8"/>
  <c r="P99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J86" i="8"/>
  <c r="F86" i="8"/>
  <c r="F84" i="8"/>
  <c r="E82" i="8"/>
  <c r="J54" i="8"/>
  <c r="F54" i="8"/>
  <c r="F52" i="8"/>
  <c r="E50" i="8"/>
  <c r="J24" i="8"/>
  <c r="E24" i="8"/>
  <c r="J55" i="8"/>
  <c r="J23" i="8"/>
  <c r="J18" i="8"/>
  <c r="E18" i="8"/>
  <c r="F55" i="8"/>
  <c r="J17" i="8"/>
  <c r="J12" i="8"/>
  <c r="J84" i="8" s="1"/>
  <c r="E7" i="8"/>
  <c r="E80" i="8" s="1"/>
  <c r="J37" i="7"/>
  <c r="J36" i="7"/>
  <c r="AY60" i="1"/>
  <c r="J35" i="7"/>
  <c r="AX60" i="1"/>
  <c r="BI624" i="7"/>
  <c r="BH624" i="7"/>
  <c r="BG624" i="7"/>
  <c r="BF624" i="7"/>
  <c r="T624" i="7"/>
  <c r="T623" i="7"/>
  <c r="R624" i="7"/>
  <c r="R623" i="7"/>
  <c r="P624" i="7"/>
  <c r="P623" i="7"/>
  <c r="BI619" i="7"/>
  <c r="BH619" i="7"/>
  <c r="BG619" i="7"/>
  <c r="BF619" i="7"/>
  <c r="T619" i="7"/>
  <c r="R619" i="7"/>
  <c r="P619" i="7"/>
  <c r="BI615" i="7"/>
  <c r="BH615" i="7"/>
  <c r="BG615" i="7"/>
  <c r="BF615" i="7"/>
  <c r="T615" i="7"/>
  <c r="R615" i="7"/>
  <c r="P615" i="7"/>
  <c r="BI611" i="7"/>
  <c r="BH611" i="7"/>
  <c r="BG611" i="7"/>
  <c r="BF611" i="7"/>
  <c r="T611" i="7"/>
  <c r="R611" i="7"/>
  <c r="P611" i="7"/>
  <c r="BI607" i="7"/>
  <c r="BH607" i="7"/>
  <c r="BG607" i="7"/>
  <c r="BF607" i="7"/>
  <c r="T607" i="7"/>
  <c r="R607" i="7"/>
  <c r="P607" i="7"/>
  <c r="BI603" i="7"/>
  <c r="BH603" i="7"/>
  <c r="BG603" i="7"/>
  <c r="BF603" i="7"/>
  <c r="T603" i="7"/>
  <c r="R603" i="7"/>
  <c r="P603" i="7"/>
  <c r="BI599" i="7"/>
  <c r="BH599" i="7"/>
  <c r="BG599" i="7"/>
  <c r="BF599" i="7"/>
  <c r="T599" i="7"/>
  <c r="R599" i="7"/>
  <c r="P599" i="7"/>
  <c r="BI595" i="7"/>
  <c r="BH595" i="7"/>
  <c r="BG595" i="7"/>
  <c r="BF595" i="7"/>
  <c r="T595" i="7"/>
  <c r="R595" i="7"/>
  <c r="P595" i="7"/>
  <c r="BI591" i="7"/>
  <c r="BH591" i="7"/>
  <c r="BG591" i="7"/>
  <c r="BF591" i="7"/>
  <c r="T591" i="7"/>
  <c r="R591" i="7"/>
  <c r="P591" i="7"/>
  <c r="BI587" i="7"/>
  <c r="BH587" i="7"/>
  <c r="BG587" i="7"/>
  <c r="BF587" i="7"/>
  <c r="T587" i="7"/>
  <c r="R587" i="7"/>
  <c r="P587" i="7"/>
  <c r="BI583" i="7"/>
  <c r="BH583" i="7"/>
  <c r="BG583" i="7"/>
  <c r="BF583" i="7"/>
  <c r="T583" i="7"/>
  <c r="R583" i="7"/>
  <c r="P583" i="7"/>
  <c r="BI579" i="7"/>
  <c r="BH579" i="7"/>
  <c r="BG579" i="7"/>
  <c r="BF579" i="7"/>
  <c r="T579" i="7"/>
  <c r="R579" i="7"/>
  <c r="P579" i="7"/>
  <c r="BI575" i="7"/>
  <c r="BH575" i="7"/>
  <c r="BG575" i="7"/>
  <c r="BF575" i="7"/>
  <c r="T575" i="7"/>
  <c r="R575" i="7"/>
  <c r="P575" i="7"/>
  <c r="BI571" i="7"/>
  <c r="BH571" i="7"/>
  <c r="BG571" i="7"/>
  <c r="BF571" i="7"/>
  <c r="T571" i="7"/>
  <c r="R571" i="7"/>
  <c r="P571" i="7"/>
  <c r="BI568" i="7"/>
  <c r="BH568" i="7"/>
  <c r="BG568" i="7"/>
  <c r="BF568" i="7"/>
  <c r="T568" i="7"/>
  <c r="R568" i="7"/>
  <c r="P568" i="7"/>
  <c r="BI564" i="7"/>
  <c r="BH564" i="7"/>
  <c r="BG564" i="7"/>
  <c r="BF564" i="7"/>
  <c r="T564" i="7"/>
  <c r="R564" i="7"/>
  <c r="P564" i="7"/>
  <c r="BI560" i="7"/>
  <c r="BH560" i="7"/>
  <c r="BG560" i="7"/>
  <c r="BF560" i="7"/>
  <c r="T560" i="7"/>
  <c r="R560" i="7"/>
  <c r="P560" i="7"/>
  <c r="BI556" i="7"/>
  <c r="BH556" i="7"/>
  <c r="BG556" i="7"/>
  <c r="BF556" i="7"/>
  <c r="T556" i="7"/>
  <c r="R556" i="7"/>
  <c r="P556" i="7"/>
  <c r="BI554" i="7"/>
  <c r="BH554" i="7"/>
  <c r="BG554" i="7"/>
  <c r="BF554" i="7"/>
  <c r="T554" i="7"/>
  <c r="R554" i="7"/>
  <c r="P554" i="7"/>
  <c r="BI550" i="7"/>
  <c r="BH550" i="7"/>
  <c r="BG550" i="7"/>
  <c r="BF550" i="7"/>
  <c r="T550" i="7"/>
  <c r="R550" i="7"/>
  <c r="P550" i="7"/>
  <c r="BI548" i="7"/>
  <c r="BH548" i="7"/>
  <c r="BG548" i="7"/>
  <c r="BF548" i="7"/>
  <c r="T548" i="7"/>
  <c r="R548" i="7"/>
  <c r="P548" i="7"/>
  <c r="BI544" i="7"/>
  <c r="BH544" i="7"/>
  <c r="BG544" i="7"/>
  <c r="BF544" i="7"/>
  <c r="T544" i="7"/>
  <c r="R544" i="7"/>
  <c r="P544" i="7"/>
  <c r="BI542" i="7"/>
  <c r="BH542" i="7"/>
  <c r="BG542" i="7"/>
  <c r="BF542" i="7"/>
  <c r="T542" i="7"/>
  <c r="R542" i="7"/>
  <c r="P542" i="7"/>
  <c r="BI538" i="7"/>
  <c r="BH538" i="7"/>
  <c r="BG538" i="7"/>
  <c r="BF538" i="7"/>
  <c r="T538" i="7"/>
  <c r="R538" i="7"/>
  <c r="P538" i="7"/>
  <c r="BI534" i="7"/>
  <c r="BH534" i="7"/>
  <c r="BG534" i="7"/>
  <c r="BF534" i="7"/>
  <c r="T534" i="7"/>
  <c r="R534" i="7"/>
  <c r="P534" i="7"/>
  <c r="BI530" i="7"/>
  <c r="BH530" i="7"/>
  <c r="BG530" i="7"/>
  <c r="BF530" i="7"/>
  <c r="T530" i="7"/>
  <c r="R530" i="7"/>
  <c r="P530" i="7"/>
  <c r="BI528" i="7"/>
  <c r="BH528" i="7"/>
  <c r="BG528" i="7"/>
  <c r="BF528" i="7"/>
  <c r="T528" i="7"/>
  <c r="R528" i="7"/>
  <c r="P528" i="7"/>
  <c r="BI524" i="7"/>
  <c r="BH524" i="7"/>
  <c r="BG524" i="7"/>
  <c r="BF524" i="7"/>
  <c r="T524" i="7"/>
  <c r="R524" i="7"/>
  <c r="P524" i="7"/>
  <c r="BI520" i="7"/>
  <c r="BH520" i="7"/>
  <c r="BG520" i="7"/>
  <c r="BF520" i="7"/>
  <c r="T520" i="7"/>
  <c r="R520" i="7"/>
  <c r="P520" i="7"/>
  <c r="BI518" i="7"/>
  <c r="BH518" i="7"/>
  <c r="BG518" i="7"/>
  <c r="BF518" i="7"/>
  <c r="T518" i="7"/>
  <c r="R518" i="7"/>
  <c r="P518" i="7"/>
  <c r="BI514" i="7"/>
  <c r="BH514" i="7"/>
  <c r="BG514" i="7"/>
  <c r="BF514" i="7"/>
  <c r="T514" i="7"/>
  <c r="R514" i="7"/>
  <c r="P514" i="7"/>
  <c r="BI512" i="7"/>
  <c r="BH512" i="7"/>
  <c r="BG512" i="7"/>
  <c r="BF512" i="7"/>
  <c r="T512" i="7"/>
  <c r="R512" i="7"/>
  <c r="P512" i="7"/>
  <c r="BI508" i="7"/>
  <c r="BH508" i="7"/>
  <c r="BG508" i="7"/>
  <c r="BF508" i="7"/>
  <c r="T508" i="7"/>
  <c r="R508" i="7"/>
  <c r="P508" i="7"/>
  <c r="BI504" i="7"/>
  <c r="BH504" i="7"/>
  <c r="BG504" i="7"/>
  <c r="BF504" i="7"/>
  <c r="T504" i="7"/>
  <c r="R504" i="7"/>
  <c r="P504" i="7"/>
  <c r="BI500" i="7"/>
  <c r="BH500" i="7"/>
  <c r="BG500" i="7"/>
  <c r="BF500" i="7"/>
  <c r="T500" i="7"/>
  <c r="R500" i="7"/>
  <c r="P500" i="7"/>
  <c r="BI496" i="7"/>
  <c r="BH496" i="7"/>
  <c r="BG496" i="7"/>
  <c r="BF496" i="7"/>
  <c r="T496" i="7"/>
  <c r="R496" i="7"/>
  <c r="P496" i="7"/>
  <c r="BI492" i="7"/>
  <c r="BH492" i="7"/>
  <c r="BG492" i="7"/>
  <c r="BF492" i="7"/>
  <c r="T492" i="7"/>
  <c r="R492" i="7"/>
  <c r="P492" i="7"/>
  <c r="BI488" i="7"/>
  <c r="BH488" i="7"/>
  <c r="BG488" i="7"/>
  <c r="BF488" i="7"/>
  <c r="T488" i="7"/>
  <c r="R488" i="7"/>
  <c r="P488" i="7"/>
  <c r="BI484" i="7"/>
  <c r="BH484" i="7"/>
  <c r="BG484" i="7"/>
  <c r="BF484" i="7"/>
  <c r="T484" i="7"/>
  <c r="R484" i="7"/>
  <c r="P484" i="7"/>
  <c r="BI480" i="7"/>
  <c r="BH480" i="7"/>
  <c r="BG480" i="7"/>
  <c r="BF480" i="7"/>
  <c r="T480" i="7"/>
  <c r="R480" i="7"/>
  <c r="P480" i="7"/>
  <c r="BI476" i="7"/>
  <c r="BH476" i="7"/>
  <c r="BG476" i="7"/>
  <c r="BF476" i="7"/>
  <c r="T476" i="7"/>
  <c r="R476" i="7"/>
  <c r="P476" i="7"/>
  <c r="BI472" i="7"/>
  <c r="BH472" i="7"/>
  <c r="BG472" i="7"/>
  <c r="BF472" i="7"/>
  <c r="T472" i="7"/>
  <c r="R472" i="7"/>
  <c r="P472" i="7"/>
  <c r="BI468" i="7"/>
  <c r="BH468" i="7"/>
  <c r="BG468" i="7"/>
  <c r="BF468" i="7"/>
  <c r="T468" i="7"/>
  <c r="R468" i="7"/>
  <c r="P468" i="7"/>
  <c r="BI464" i="7"/>
  <c r="BH464" i="7"/>
  <c r="BG464" i="7"/>
  <c r="BF464" i="7"/>
  <c r="T464" i="7"/>
  <c r="R464" i="7"/>
  <c r="P464" i="7"/>
  <c r="BI460" i="7"/>
  <c r="BH460" i="7"/>
  <c r="BG460" i="7"/>
  <c r="BF460" i="7"/>
  <c r="T460" i="7"/>
  <c r="R460" i="7"/>
  <c r="P460" i="7"/>
  <c r="BI456" i="7"/>
  <c r="BH456" i="7"/>
  <c r="BG456" i="7"/>
  <c r="BF456" i="7"/>
  <c r="T456" i="7"/>
  <c r="R456" i="7"/>
  <c r="P456" i="7"/>
  <c r="BI452" i="7"/>
  <c r="BH452" i="7"/>
  <c r="BG452" i="7"/>
  <c r="BF452" i="7"/>
  <c r="T452" i="7"/>
  <c r="R452" i="7"/>
  <c r="P452" i="7"/>
  <c r="BI449" i="7"/>
  <c r="BH449" i="7"/>
  <c r="BG449" i="7"/>
  <c r="BF449" i="7"/>
  <c r="T449" i="7"/>
  <c r="R449" i="7"/>
  <c r="P449" i="7"/>
  <c r="BI445" i="7"/>
  <c r="BH445" i="7"/>
  <c r="BG445" i="7"/>
  <c r="BF445" i="7"/>
  <c r="T445" i="7"/>
  <c r="R445" i="7"/>
  <c r="P445" i="7"/>
  <c r="BI442" i="7"/>
  <c r="BH442" i="7"/>
  <c r="BG442" i="7"/>
  <c r="BF442" i="7"/>
  <c r="T442" i="7"/>
  <c r="R442" i="7"/>
  <c r="P442" i="7"/>
  <c r="BI438" i="7"/>
  <c r="BH438" i="7"/>
  <c r="BG438" i="7"/>
  <c r="BF438" i="7"/>
  <c r="T438" i="7"/>
  <c r="R438" i="7"/>
  <c r="P438" i="7"/>
  <c r="BI434" i="7"/>
  <c r="BH434" i="7"/>
  <c r="BG434" i="7"/>
  <c r="BF434" i="7"/>
  <c r="T434" i="7"/>
  <c r="R434" i="7"/>
  <c r="P434" i="7"/>
  <c r="BI429" i="7"/>
  <c r="BH429" i="7"/>
  <c r="BG429" i="7"/>
  <c r="BF429" i="7"/>
  <c r="T429" i="7"/>
  <c r="T428" i="7"/>
  <c r="R429" i="7"/>
  <c r="R428" i="7" s="1"/>
  <c r="P429" i="7"/>
  <c r="P428" i="7" s="1"/>
  <c r="BI425" i="7"/>
  <c r="BH425" i="7"/>
  <c r="BG425" i="7"/>
  <c r="BF425" i="7"/>
  <c r="T425" i="7"/>
  <c r="R425" i="7"/>
  <c r="P425" i="7"/>
  <c r="BI421" i="7"/>
  <c r="BH421" i="7"/>
  <c r="BG421" i="7"/>
  <c r="BF421" i="7"/>
  <c r="T421" i="7"/>
  <c r="R421" i="7"/>
  <c r="P421" i="7"/>
  <c r="BI417" i="7"/>
  <c r="BH417" i="7"/>
  <c r="BG417" i="7"/>
  <c r="BF417" i="7"/>
  <c r="T417" i="7"/>
  <c r="R417" i="7"/>
  <c r="P417" i="7"/>
  <c r="BI413" i="7"/>
  <c r="BH413" i="7"/>
  <c r="BG413" i="7"/>
  <c r="BF413" i="7"/>
  <c r="T413" i="7"/>
  <c r="R413" i="7"/>
  <c r="P413" i="7"/>
  <c r="BI410" i="7"/>
  <c r="BH410" i="7"/>
  <c r="BG410" i="7"/>
  <c r="BF410" i="7"/>
  <c r="T410" i="7"/>
  <c r="R410" i="7"/>
  <c r="P410" i="7"/>
  <c r="BI406" i="7"/>
  <c r="BH406" i="7"/>
  <c r="BG406" i="7"/>
  <c r="BF406" i="7"/>
  <c r="T406" i="7"/>
  <c r="R406" i="7"/>
  <c r="P406" i="7"/>
  <c r="BI402" i="7"/>
  <c r="BH402" i="7"/>
  <c r="BG402" i="7"/>
  <c r="BF402" i="7"/>
  <c r="T402" i="7"/>
  <c r="R402" i="7"/>
  <c r="P402" i="7"/>
  <c r="BI399" i="7"/>
  <c r="BH399" i="7"/>
  <c r="BG399" i="7"/>
  <c r="BF399" i="7"/>
  <c r="T399" i="7"/>
  <c r="R399" i="7"/>
  <c r="P399" i="7"/>
  <c r="BI395" i="7"/>
  <c r="BH395" i="7"/>
  <c r="BG395" i="7"/>
  <c r="BF395" i="7"/>
  <c r="T395" i="7"/>
  <c r="R395" i="7"/>
  <c r="P395" i="7"/>
  <c r="BI391" i="7"/>
  <c r="BH391" i="7"/>
  <c r="BG391" i="7"/>
  <c r="BF391" i="7"/>
  <c r="T391" i="7"/>
  <c r="R391" i="7"/>
  <c r="P391" i="7"/>
  <c r="BI388" i="7"/>
  <c r="BH388" i="7"/>
  <c r="BG388" i="7"/>
  <c r="BF388" i="7"/>
  <c r="T388" i="7"/>
  <c r="R388" i="7"/>
  <c r="P388" i="7"/>
  <c r="BI385" i="7"/>
  <c r="BH385" i="7"/>
  <c r="BG385" i="7"/>
  <c r="BF385" i="7"/>
  <c r="T385" i="7"/>
  <c r="R385" i="7"/>
  <c r="P385" i="7"/>
  <c r="BI382" i="7"/>
  <c r="BH382" i="7"/>
  <c r="BG382" i="7"/>
  <c r="BF382" i="7"/>
  <c r="T382" i="7"/>
  <c r="R382" i="7"/>
  <c r="P382" i="7"/>
  <c r="BI378" i="7"/>
  <c r="BH378" i="7"/>
  <c r="BG378" i="7"/>
  <c r="BF378" i="7"/>
  <c r="T378" i="7"/>
  <c r="R378" i="7"/>
  <c r="P378" i="7"/>
  <c r="BI373" i="7"/>
  <c r="BH373" i="7"/>
  <c r="BG373" i="7"/>
  <c r="BF373" i="7"/>
  <c r="T373" i="7"/>
  <c r="T372" i="7" s="1"/>
  <c r="R373" i="7"/>
  <c r="R372" i="7" s="1"/>
  <c r="P373" i="7"/>
  <c r="P372" i="7"/>
  <c r="BI369" i="7"/>
  <c r="BH369" i="7"/>
  <c r="BG369" i="7"/>
  <c r="BF369" i="7"/>
  <c r="T369" i="7"/>
  <c r="R369" i="7"/>
  <c r="P369" i="7"/>
  <c r="BI365" i="7"/>
  <c r="BH365" i="7"/>
  <c r="BG365" i="7"/>
  <c r="BF365" i="7"/>
  <c r="T365" i="7"/>
  <c r="R365" i="7"/>
  <c r="P365" i="7"/>
  <c r="BI362" i="7"/>
  <c r="BH362" i="7"/>
  <c r="BG362" i="7"/>
  <c r="BF362" i="7"/>
  <c r="T362" i="7"/>
  <c r="R362" i="7"/>
  <c r="P362" i="7"/>
  <c r="BI359" i="7"/>
  <c r="BH359" i="7"/>
  <c r="BG359" i="7"/>
  <c r="BF359" i="7"/>
  <c r="T359" i="7"/>
  <c r="R359" i="7"/>
  <c r="P359" i="7"/>
  <c r="BI354" i="7"/>
  <c r="BH354" i="7"/>
  <c r="BG354" i="7"/>
  <c r="BF354" i="7"/>
  <c r="T354" i="7"/>
  <c r="R354" i="7"/>
  <c r="P354" i="7"/>
  <c r="BI350" i="7"/>
  <c r="BH350" i="7"/>
  <c r="BG350" i="7"/>
  <c r="BF350" i="7"/>
  <c r="T350" i="7"/>
  <c r="R350" i="7"/>
  <c r="P350" i="7"/>
  <c r="BI346" i="7"/>
  <c r="BH346" i="7"/>
  <c r="BG346" i="7"/>
  <c r="BF346" i="7"/>
  <c r="T346" i="7"/>
  <c r="R346" i="7"/>
  <c r="P346" i="7"/>
  <c r="BI342" i="7"/>
  <c r="BH342" i="7"/>
  <c r="BG342" i="7"/>
  <c r="BF342" i="7"/>
  <c r="T342" i="7"/>
  <c r="R342" i="7"/>
  <c r="P342" i="7"/>
  <c r="BI338" i="7"/>
  <c r="BH338" i="7"/>
  <c r="BG338" i="7"/>
  <c r="BF338" i="7"/>
  <c r="T338" i="7"/>
  <c r="R338" i="7"/>
  <c r="P338" i="7"/>
  <c r="BI334" i="7"/>
  <c r="BH334" i="7"/>
  <c r="BG334" i="7"/>
  <c r="BF334" i="7"/>
  <c r="T334" i="7"/>
  <c r="R334" i="7"/>
  <c r="P334" i="7"/>
  <c r="BI330" i="7"/>
  <c r="BH330" i="7"/>
  <c r="BG330" i="7"/>
  <c r="BF330" i="7"/>
  <c r="T330" i="7"/>
  <c r="R330" i="7"/>
  <c r="P330" i="7"/>
  <c r="BI326" i="7"/>
  <c r="BH326" i="7"/>
  <c r="BG326" i="7"/>
  <c r="BF326" i="7"/>
  <c r="T326" i="7"/>
  <c r="R326" i="7"/>
  <c r="P326" i="7"/>
  <c r="BI322" i="7"/>
  <c r="BH322" i="7"/>
  <c r="BG322" i="7"/>
  <c r="BF322" i="7"/>
  <c r="T322" i="7"/>
  <c r="R322" i="7"/>
  <c r="P322" i="7"/>
  <c r="BI318" i="7"/>
  <c r="BH318" i="7"/>
  <c r="BG318" i="7"/>
  <c r="BF318" i="7"/>
  <c r="T318" i="7"/>
  <c r="R318" i="7"/>
  <c r="P318" i="7"/>
  <c r="BI314" i="7"/>
  <c r="BH314" i="7"/>
  <c r="BG314" i="7"/>
  <c r="BF314" i="7"/>
  <c r="T314" i="7"/>
  <c r="R314" i="7"/>
  <c r="P314" i="7"/>
  <c r="BI310" i="7"/>
  <c r="BH310" i="7"/>
  <c r="BG310" i="7"/>
  <c r="BF310" i="7"/>
  <c r="T310" i="7"/>
  <c r="R310" i="7"/>
  <c r="P310" i="7"/>
  <c r="BI306" i="7"/>
  <c r="BH306" i="7"/>
  <c r="BG306" i="7"/>
  <c r="BF306" i="7"/>
  <c r="T306" i="7"/>
  <c r="R306" i="7"/>
  <c r="P306" i="7"/>
  <c r="BI304" i="7"/>
  <c r="BH304" i="7"/>
  <c r="BG304" i="7"/>
  <c r="BF304" i="7"/>
  <c r="T304" i="7"/>
  <c r="R304" i="7"/>
  <c r="P304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4" i="7"/>
  <c r="BH294" i="7"/>
  <c r="BG294" i="7"/>
  <c r="BF294" i="7"/>
  <c r="T294" i="7"/>
  <c r="R294" i="7"/>
  <c r="P294" i="7"/>
  <c r="BI292" i="7"/>
  <c r="BH292" i="7"/>
  <c r="BG292" i="7"/>
  <c r="BF292" i="7"/>
  <c r="T292" i="7"/>
  <c r="R292" i="7"/>
  <c r="P292" i="7"/>
  <c r="BI288" i="7"/>
  <c r="BH288" i="7"/>
  <c r="BG288" i="7"/>
  <c r="BF288" i="7"/>
  <c r="T288" i="7"/>
  <c r="R288" i="7"/>
  <c r="P288" i="7"/>
  <c r="BI283" i="7"/>
  <c r="BH283" i="7"/>
  <c r="BG283" i="7"/>
  <c r="BF283" i="7"/>
  <c r="T283" i="7"/>
  <c r="R283" i="7"/>
  <c r="P283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3" i="7"/>
  <c r="BH273" i="7"/>
  <c r="BG273" i="7"/>
  <c r="BF273" i="7"/>
  <c r="T273" i="7"/>
  <c r="R273" i="7"/>
  <c r="P273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6" i="7"/>
  <c r="BH256" i="7"/>
  <c r="BG256" i="7"/>
  <c r="BF256" i="7"/>
  <c r="T256" i="7"/>
  <c r="R256" i="7"/>
  <c r="P256" i="7"/>
  <c r="BI251" i="7"/>
  <c r="BH251" i="7"/>
  <c r="BG251" i="7"/>
  <c r="BF251" i="7"/>
  <c r="T251" i="7"/>
  <c r="R251" i="7"/>
  <c r="P251" i="7"/>
  <c r="BI247" i="7"/>
  <c r="BH247" i="7"/>
  <c r="BG247" i="7"/>
  <c r="BF247" i="7"/>
  <c r="T247" i="7"/>
  <c r="R247" i="7"/>
  <c r="P247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R239" i="7"/>
  <c r="P239" i="7"/>
  <c r="BI235" i="7"/>
  <c r="BH235" i="7"/>
  <c r="BG235" i="7"/>
  <c r="BF235" i="7"/>
  <c r="T235" i="7"/>
  <c r="R235" i="7"/>
  <c r="P235" i="7"/>
  <c r="BI230" i="7"/>
  <c r="BH230" i="7"/>
  <c r="BG230" i="7"/>
  <c r="BF230" i="7"/>
  <c r="T230" i="7"/>
  <c r="T229" i="7"/>
  <c r="R230" i="7"/>
  <c r="R229" i="7" s="1"/>
  <c r="P230" i="7"/>
  <c r="P229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4" i="7"/>
  <c r="BH214" i="7"/>
  <c r="BG214" i="7"/>
  <c r="BF214" i="7"/>
  <c r="T214" i="7"/>
  <c r="R214" i="7"/>
  <c r="P214" i="7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7" i="7"/>
  <c r="BH187" i="7"/>
  <c r="BG187" i="7"/>
  <c r="BF187" i="7"/>
  <c r="T187" i="7"/>
  <c r="R187" i="7"/>
  <c r="P187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5" i="7"/>
  <c r="BH175" i="7"/>
  <c r="BG175" i="7"/>
  <c r="BF175" i="7"/>
  <c r="T175" i="7"/>
  <c r="R175" i="7"/>
  <c r="P175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7" i="7"/>
  <c r="BH157" i="7"/>
  <c r="BG157" i="7"/>
  <c r="BF157" i="7"/>
  <c r="T157" i="7"/>
  <c r="R157" i="7"/>
  <c r="P157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4" i="7"/>
  <c r="BH124" i="7"/>
  <c r="BG124" i="7"/>
  <c r="BF124" i="7"/>
  <c r="T124" i="7"/>
  <c r="R124" i="7"/>
  <c r="P124" i="7"/>
  <c r="BI120" i="7"/>
  <c r="BH120" i="7"/>
  <c r="BG120" i="7"/>
  <c r="BF120" i="7"/>
  <c r="T120" i="7"/>
  <c r="R120" i="7"/>
  <c r="P120" i="7"/>
  <c r="BI116" i="7"/>
  <c r="BH116" i="7"/>
  <c r="BG116" i="7"/>
  <c r="BF116" i="7"/>
  <c r="T116" i="7"/>
  <c r="R116" i="7"/>
  <c r="P116" i="7"/>
  <c r="BI112" i="7"/>
  <c r="BH112" i="7"/>
  <c r="BG112" i="7"/>
  <c r="BF112" i="7"/>
  <c r="T112" i="7"/>
  <c r="R112" i="7"/>
  <c r="P112" i="7"/>
  <c r="BI108" i="7"/>
  <c r="BH108" i="7"/>
  <c r="BG108" i="7"/>
  <c r="BF108" i="7"/>
  <c r="T108" i="7"/>
  <c r="R108" i="7"/>
  <c r="P108" i="7"/>
  <c r="BI104" i="7"/>
  <c r="BH104" i="7"/>
  <c r="BG104" i="7"/>
  <c r="BF104" i="7"/>
  <c r="T104" i="7"/>
  <c r="R104" i="7"/>
  <c r="P104" i="7"/>
  <c r="J97" i="7"/>
  <c r="F97" i="7"/>
  <c r="F95" i="7"/>
  <c r="E93" i="7"/>
  <c r="J54" i="7"/>
  <c r="F54" i="7"/>
  <c r="F52" i="7"/>
  <c r="E50" i="7"/>
  <c r="J24" i="7"/>
  <c r="E24" i="7"/>
  <c r="J98" i="7"/>
  <c r="J23" i="7"/>
  <c r="J18" i="7"/>
  <c r="E18" i="7"/>
  <c r="F98" i="7" s="1"/>
  <c r="J17" i="7"/>
  <c r="J12" i="7"/>
  <c r="J95" i="7"/>
  <c r="E7" i="7"/>
  <c r="E91" i="7"/>
  <c r="J37" i="6"/>
  <c r="J36" i="6"/>
  <c r="AY59" i="1"/>
  <c r="J35" i="6"/>
  <c r="AX59" i="1" s="1"/>
  <c r="BI573" i="6"/>
  <c r="BH573" i="6"/>
  <c r="BG573" i="6"/>
  <c r="BF573" i="6"/>
  <c r="T573" i="6"/>
  <c r="T572" i="6"/>
  <c r="T571" i="6"/>
  <c r="R573" i="6"/>
  <c r="R572" i="6"/>
  <c r="R571" i="6"/>
  <c r="P573" i="6"/>
  <c r="P572" i="6" s="1"/>
  <c r="P571" i="6" s="1"/>
  <c r="BI568" i="6"/>
  <c r="BH568" i="6"/>
  <c r="BG568" i="6"/>
  <c r="BF568" i="6"/>
  <c r="T568" i="6"/>
  <c r="R568" i="6"/>
  <c r="P568" i="6"/>
  <c r="BI565" i="6"/>
  <c r="BH565" i="6"/>
  <c r="BG565" i="6"/>
  <c r="BF565" i="6"/>
  <c r="T565" i="6"/>
  <c r="R565" i="6"/>
  <c r="P565" i="6"/>
  <c r="BI561" i="6"/>
  <c r="BH561" i="6"/>
  <c r="BG561" i="6"/>
  <c r="BF561" i="6"/>
  <c r="T561" i="6"/>
  <c r="R561" i="6"/>
  <c r="P561" i="6"/>
  <c r="BI558" i="6"/>
  <c r="BH558" i="6"/>
  <c r="BG558" i="6"/>
  <c r="BF558" i="6"/>
  <c r="T558" i="6"/>
  <c r="R558" i="6"/>
  <c r="P558" i="6"/>
  <c r="BI554" i="6"/>
  <c r="BH554" i="6"/>
  <c r="BG554" i="6"/>
  <c r="BF554" i="6"/>
  <c r="T554" i="6"/>
  <c r="R554" i="6"/>
  <c r="P554" i="6"/>
  <c r="BI550" i="6"/>
  <c r="BH550" i="6"/>
  <c r="BG550" i="6"/>
  <c r="BF550" i="6"/>
  <c r="T550" i="6"/>
  <c r="R550" i="6"/>
  <c r="P550" i="6"/>
  <c r="BI546" i="6"/>
  <c r="BH546" i="6"/>
  <c r="BG546" i="6"/>
  <c r="BF546" i="6"/>
  <c r="T546" i="6"/>
  <c r="R546" i="6"/>
  <c r="P546" i="6"/>
  <c r="BI542" i="6"/>
  <c r="BH542" i="6"/>
  <c r="BG542" i="6"/>
  <c r="BF542" i="6"/>
  <c r="T542" i="6"/>
  <c r="R542" i="6"/>
  <c r="P542" i="6"/>
  <c r="BI538" i="6"/>
  <c r="BH538" i="6"/>
  <c r="BG538" i="6"/>
  <c r="BF538" i="6"/>
  <c r="T538" i="6"/>
  <c r="R538" i="6"/>
  <c r="P538" i="6"/>
  <c r="BI534" i="6"/>
  <c r="BH534" i="6"/>
  <c r="BG534" i="6"/>
  <c r="BF534" i="6"/>
  <c r="T534" i="6"/>
  <c r="R534" i="6"/>
  <c r="P534" i="6"/>
  <c r="BI530" i="6"/>
  <c r="BH530" i="6"/>
  <c r="BG530" i="6"/>
  <c r="BF530" i="6"/>
  <c r="T530" i="6"/>
  <c r="R530" i="6"/>
  <c r="P530" i="6"/>
  <c r="BI527" i="6"/>
  <c r="BH527" i="6"/>
  <c r="BG527" i="6"/>
  <c r="BF527" i="6"/>
  <c r="T527" i="6"/>
  <c r="R527" i="6"/>
  <c r="P527" i="6"/>
  <c r="BI525" i="6"/>
  <c r="BH525" i="6"/>
  <c r="BG525" i="6"/>
  <c r="BF525" i="6"/>
  <c r="T525" i="6"/>
  <c r="R525" i="6"/>
  <c r="P525" i="6"/>
  <c r="BI521" i="6"/>
  <c r="BH521" i="6"/>
  <c r="BG521" i="6"/>
  <c r="BF521" i="6"/>
  <c r="T521" i="6"/>
  <c r="R521" i="6"/>
  <c r="P521" i="6"/>
  <c r="BI518" i="6"/>
  <c r="BH518" i="6"/>
  <c r="BG518" i="6"/>
  <c r="BF518" i="6"/>
  <c r="T518" i="6"/>
  <c r="R518" i="6"/>
  <c r="P518" i="6"/>
  <c r="BI514" i="6"/>
  <c r="BH514" i="6"/>
  <c r="BG514" i="6"/>
  <c r="BF514" i="6"/>
  <c r="T514" i="6"/>
  <c r="R514" i="6"/>
  <c r="P514" i="6"/>
  <c r="BI510" i="6"/>
  <c r="BH510" i="6"/>
  <c r="BG510" i="6"/>
  <c r="BF510" i="6"/>
  <c r="T510" i="6"/>
  <c r="R510" i="6"/>
  <c r="P510" i="6"/>
  <c r="BI507" i="6"/>
  <c r="BH507" i="6"/>
  <c r="BG507" i="6"/>
  <c r="BF507" i="6"/>
  <c r="T507" i="6"/>
  <c r="R507" i="6"/>
  <c r="P507" i="6"/>
  <c r="BI504" i="6"/>
  <c r="BH504" i="6"/>
  <c r="BG504" i="6"/>
  <c r="BF504" i="6"/>
  <c r="T504" i="6"/>
  <c r="R504" i="6"/>
  <c r="P504" i="6"/>
  <c r="BI500" i="6"/>
  <c r="BH500" i="6"/>
  <c r="BG500" i="6"/>
  <c r="BF500" i="6"/>
  <c r="T500" i="6"/>
  <c r="R500" i="6"/>
  <c r="P500" i="6"/>
  <c r="BI497" i="6"/>
  <c r="BH497" i="6"/>
  <c r="BG497" i="6"/>
  <c r="BF497" i="6"/>
  <c r="T497" i="6"/>
  <c r="R497" i="6"/>
  <c r="P497" i="6"/>
  <c r="BI493" i="6"/>
  <c r="BH493" i="6"/>
  <c r="BG493" i="6"/>
  <c r="BF493" i="6"/>
  <c r="T493" i="6"/>
  <c r="R493" i="6"/>
  <c r="P493" i="6"/>
  <c r="BI487" i="6"/>
  <c r="BH487" i="6"/>
  <c r="BG487" i="6"/>
  <c r="BF487" i="6"/>
  <c r="T487" i="6"/>
  <c r="R487" i="6"/>
  <c r="P487" i="6"/>
  <c r="BI484" i="6"/>
  <c r="BH484" i="6"/>
  <c r="BG484" i="6"/>
  <c r="BF484" i="6"/>
  <c r="T484" i="6"/>
  <c r="R484" i="6"/>
  <c r="P484" i="6"/>
  <c r="BI482" i="6"/>
  <c r="BH482" i="6"/>
  <c r="BG482" i="6"/>
  <c r="BF482" i="6"/>
  <c r="T482" i="6"/>
  <c r="R482" i="6"/>
  <c r="P482" i="6"/>
  <c r="BI478" i="6"/>
  <c r="BH478" i="6"/>
  <c r="BG478" i="6"/>
  <c r="BF478" i="6"/>
  <c r="T478" i="6"/>
  <c r="R478" i="6"/>
  <c r="P478" i="6"/>
  <c r="BI476" i="6"/>
  <c r="BH476" i="6"/>
  <c r="BG476" i="6"/>
  <c r="BF476" i="6"/>
  <c r="T476" i="6"/>
  <c r="R476" i="6"/>
  <c r="P476" i="6"/>
  <c r="BI472" i="6"/>
  <c r="BH472" i="6"/>
  <c r="BG472" i="6"/>
  <c r="BF472" i="6"/>
  <c r="T472" i="6"/>
  <c r="R472" i="6"/>
  <c r="P472" i="6"/>
  <c r="BI468" i="6"/>
  <c r="BH468" i="6"/>
  <c r="BG468" i="6"/>
  <c r="BF468" i="6"/>
  <c r="T468" i="6"/>
  <c r="R468" i="6"/>
  <c r="P468" i="6"/>
  <c r="BI464" i="6"/>
  <c r="BH464" i="6"/>
  <c r="BG464" i="6"/>
  <c r="BF464" i="6"/>
  <c r="T464" i="6"/>
  <c r="R464" i="6"/>
  <c r="P464" i="6"/>
  <c r="BI460" i="6"/>
  <c r="BH460" i="6"/>
  <c r="BG460" i="6"/>
  <c r="BF460" i="6"/>
  <c r="T460" i="6"/>
  <c r="R460" i="6"/>
  <c r="P460" i="6"/>
  <c r="BI456" i="6"/>
  <c r="BH456" i="6"/>
  <c r="BG456" i="6"/>
  <c r="BF456" i="6"/>
  <c r="T456" i="6"/>
  <c r="R456" i="6"/>
  <c r="P456" i="6"/>
  <c r="BI452" i="6"/>
  <c r="BH452" i="6"/>
  <c r="BG452" i="6"/>
  <c r="BF452" i="6"/>
  <c r="T452" i="6"/>
  <c r="R452" i="6"/>
  <c r="P452" i="6"/>
  <c r="BI448" i="6"/>
  <c r="BH448" i="6"/>
  <c r="BG448" i="6"/>
  <c r="BF448" i="6"/>
  <c r="T448" i="6"/>
  <c r="R448" i="6"/>
  <c r="P448" i="6"/>
  <c r="BI444" i="6"/>
  <c r="BH444" i="6"/>
  <c r="BG444" i="6"/>
  <c r="BF444" i="6"/>
  <c r="T444" i="6"/>
  <c r="R444" i="6"/>
  <c r="P444" i="6"/>
  <c r="BI442" i="6"/>
  <c r="BH442" i="6"/>
  <c r="BG442" i="6"/>
  <c r="BF442" i="6"/>
  <c r="T442" i="6"/>
  <c r="R442" i="6"/>
  <c r="P442" i="6"/>
  <c r="BI438" i="6"/>
  <c r="BH438" i="6"/>
  <c r="BG438" i="6"/>
  <c r="BF438" i="6"/>
  <c r="T438" i="6"/>
  <c r="R438" i="6"/>
  <c r="P438" i="6"/>
  <c r="BI436" i="6"/>
  <c r="BH436" i="6"/>
  <c r="BG436" i="6"/>
  <c r="BF436" i="6"/>
  <c r="T436" i="6"/>
  <c r="R436" i="6"/>
  <c r="P436" i="6"/>
  <c r="BI432" i="6"/>
  <c r="BH432" i="6"/>
  <c r="BG432" i="6"/>
  <c r="BF432" i="6"/>
  <c r="T432" i="6"/>
  <c r="R432" i="6"/>
  <c r="P432" i="6"/>
  <c r="BI430" i="6"/>
  <c r="BH430" i="6"/>
  <c r="BG430" i="6"/>
  <c r="BF430" i="6"/>
  <c r="T430" i="6"/>
  <c r="R430" i="6"/>
  <c r="P430" i="6"/>
  <c r="BI426" i="6"/>
  <c r="BH426" i="6"/>
  <c r="BG426" i="6"/>
  <c r="BF426" i="6"/>
  <c r="T426" i="6"/>
  <c r="R426" i="6"/>
  <c r="P426" i="6"/>
  <c r="BI424" i="6"/>
  <c r="BH424" i="6"/>
  <c r="BG424" i="6"/>
  <c r="BF424" i="6"/>
  <c r="T424" i="6"/>
  <c r="R424" i="6"/>
  <c r="P424" i="6"/>
  <c r="BI420" i="6"/>
  <c r="BH420" i="6"/>
  <c r="BG420" i="6"/>
  <c r="BF420" i="6"/>
  <c r="T420" i="6"/>
  <c r="R420" i="6"/>
  <c r="P420" i="6"/>
  <c r="BI418" i="6"/>
  <c r="BH418" i="6"/>
  <c r="BG418" i="6"/>
  <c r="BF418" i="6"/>
  <c r="T418" i="6"/>
  <c r="R418" i="6"/>
  <c r="P418" i="6"/>
  <c r="BI414" i="6"/>
  <c r="BH414" i="6"/>
  <c r="BG414" i="6"/>
  <c r="BF414" i="6"/>
  <c r="T414" i="6"/>
  <c r="R414" i="6"/>
  <c r="P414" i="6"/>
  <c r="BI411" i="6"/>
  <c r="BH411" i="6"/>
  <c r="BG411" i="6"/>
  <c r="BF411" i="6"/>
  <c r="T411" i="6"/>
  <c r="R411" i="6"/>
  <c r="P411" i="6"/>
  <c r="BI409" i="6"/>
  <c r="BH409" i="6"/>
  <c r="BG409" i="6"/>
  <c r="BF409" i="6"/>
  <c r="T409" i="6"/>
  <c r="R409" i="6"/>
  <c r="P409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399" i="6"/>
  <c r="BH399" i="6"/>
  <c r="BG399" i="6"/>
  <c r="BF399" i="6"/>
  <c r="T399" i="6"/>
  <c r="R399" i="6"/>
  <c r="P399" i="6"/>
  <c r="BI395" i="6"/>
  <c r="BH395" i="6"/>
  <c r="BG395" i="6"/>
  <c r="BF395" i="6"/>
  <c r="T395" i="6"/>
  <c r="R395" i="6"/>
  <c r="P395" i="6"/>
  <c r="BI392" i="6"/>
  <c r="BH392" i="6"/>
  <c r="BG392" i="6"/>
  <c r="BF392" i="6"/>
  <c r="T392" i="6"/>
  <c r="R392" i="6"/>
  <c r="P392" i="6"/>
  <c r="BI388" i="6"/>
  <c r="BH388" i="6"/>
  <c r="BG388" i="6"/>
  <c r="BF388" i="6"/>
  <c r="T388" i="6"/>
  <c r="R388" i="6"/>
  <c r="P388" i="6"/>
  <c r="BI384" i="6"/>
  <c r="BH384" i="6"/>
  <c r="BG384" i="6"/>
  <c r="BF384" i="6"/>
  <c r="T384" i="6"/>
  <c r="R384" i="6"/>
  <c r="P384" i="6"/>
  <c r="BI381" i="6"/>
  <c r="BH381" i="6"/>
  <c r="BG381" i="6"/>
  <c r="BF381" i="6"/>
  <c r="T381" i="6"/>
  <c r="R381" i="6"/>
  <c r="P381" i="6"/>
  <c r="BI379" i="6"/>
  <c r="BH379" i="6"/>
  <c r="BG379" i="6"/>
  <c r="BF379" i="6"/>
  <c r="T379" i="6"/>
  <c r="R379" i="6"/>
  <c r="P379" i="6"/>
  <c r="BI375" i="6"/>
  <c r="BH375" i="6"/>
  <c r="BG375" i="6"/>
  <c r="BF375" i="6"/>
  <c r="T375" i="6"/>
  <c r="R375" i="6"/>
  <c r="P375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7" i="6"/>
  <c r="BH367" i="6"/>
  <c r="BG367" i="6"/>
  <c r="BF367" i="6"/>
  <c r="T367" i="6"/>
  <c r="R367" i="6"/>
  <c r="P367" i="6"/>
  <c r="BI363" i="6"/>
  <c r="BH363" i="6"/>
  <c r="BG363" i="6"/>
  <c r="BF363" i="6"/>
  <c r="T363" i="6"/>
  <c r="R363" i="6"/>
  <c r="P363" i="6"/>
  <c r="BI361" i="6"/>
  <c r="BH361" i="6"/>
  <c r="BG361" i="6"/>
  <c r="BF361" i="6"/>
  <c r="T361" i="6"/>
  <c r="R361" i="6"/>
  <c r="P361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1" i="6"/>
  <c r="BH351" i="6"/>
  <c r="BG351" i="6"/>
  <c r="BF351" i="6"/>
  <c r="T351" i="6"/>
  <c r="R351" i="6"/>
  <c r="P351" i="6"/>
  <c r="BI349" i="6"/>
  <c r="BH349" i="6"/>
  <c r="BG349" i="6"/>
  <c r="BF349" i="6"/>
  <c r="T349" i="6"/>
  <c r="R349" i="6"/>
  <c r="P349" i="6"/>
  <c r="BI345" i="6"/>
  <c r="BH345" i="6"/>
  <c r="BG345" i="6"/>
  <c r="BF345" i="6"/>
  <c r="T345" i="6"/>
  <c r="R345" i="6"/>
  <c r="P345" i="6"/>
  <c r="BI341" i="6"/>
  <c r="BH341" i="6"/>
  <c r="BG341" i="6"/>
  <c r="BF341" i="6"/>
  <c r="T341" i="6"/>
  <c r="R341" i="6"/>
  <c r="P341" i="6"/>
  <c r="BI337" i="6"/>
  <c r="BH337" i="6"/>
  <c r="BG337" i="6"/>
  <c r="BF337" i="6"/>
  <c r="T337" i="6"/>
  <c r="R337" i="6"/>
  <c r="P337" i="6"/>
  <c r="BI335" i="6"/>
  <c r="BH335" i="6"/>
  <c r="BG335" i="6"/>
  <c r="BF335" i="6"/>
  <c r="T335" i="6"/>
  <c r="R335" i="6"/>
  <c r="P335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2" i="6"/>
  <c r="BH322" i="6"/>
  <c r="BG322" i="6"/>
  <c r="BF322" i="6"/>
  <c r="T322" i="6"/>
  <c r="R322" i="6"/>
  <c r="P322" i="6"/>
  <c r="BI318" i="6"/>
  <c r="BH318" i="6"/>
  <c r="BG318" i="6"/>
  <c r="BF318" i="6"/>
  <c r="T318" i="6"/>
  <c r="R318" i="6"/>
  <c r="P318" i="6"/>
  <c r="BI315" i="6"/>
  <c r="BH315" i="6"/>
  <c r="BG315" i="6"/>
  <c r="BF315" i="6"/>
  <c r="T315" i="6"/>
  <c r="R315" i="6"/>
  <c r="P315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6" i="6"/>
  <c r="BH306" i="6"/>
  <c r="BG306" i="6"/>
  <c r="BF306" i="6"/>
  <c r="T306" i="6"/>
  <c r="R306" i="6"/>
  <c r="P306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6" i="6"/>
  <c r="BH296" i="6"/>
  <c r="BG296" i="6"/>
  <c r="BF296" i="6"/>
  <c r="T296" i="6"/>
  <c r="R296" i="6"/>
  <c r="P296" i="6"/>
  <c r="BI292" i="6"/>
  <c r="BH292" i="6"/>
  <c r="BG292" i="6"/>
  <c r="BF292" i="6"/>
  <c r="T292" i="6"/>
  <c r="R292" i="6"/>
  <c r="P292" i="6"/>
  <c r="BI288" i="6"/>
  <c r="BH288" i="6"/>
  <c r="BG288" i="6"/>
  <c r="BF288" i="6"/>
  <c r="T288" i="6"/>
  <c r="R288" i="6"/>
  <c r="P288" i="6"/>
  <c r="BI285" i="6"/>
  <c r="BH285" i="6"/>
  <c r="BG285" i="6"/>
  <c r="BF285" i="6"/>
  <c r="T285" i="6"/>
  <c r="R285" i="6"/>
  <c r="P285" i="6"/>
  <c r="BI282" i="6"/>
  <c r="BH282" i="6"/>
  <c r="BG282" i="6"/>
  <c r="BF282" i="6"/>
  <c r="T282" i="6"/>
  <c r="R282" i="6"/>
  <c r="P282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3" i="6"/>
  <c r="BH263" i="6"/>
  <c r="BG263" i="6"/>
  <c r="BF263" i="6"/>
  <c r="T263" i="6"/>
  <c r="R263" i="6"/>
  <c r="P263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4" i="6"/>
  <c r="BH244" i="6"/>
  <c r="BG244" i="6"/>
  <c r="BF244" i="6"/>
  <c r="T244" i="6"/>
  <c r="R244" i="6"/>
  <c r="P244" i="6"/>
  <c r="BI240" i="6"/>
  <c r="BH240" i="6"/>
  <c r="BG240" i="6"/>
  <c r="BF240" i="6"/>
  <c r="T240" i="6"/>
  <c r="R240" i="6"/>
  <c r="P240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0" i="6"/>
  <c r="BH220" i="6"/>
  <c r="BG220" i="6"/>
  <c r="BF220" i="6"/>
  <c r="T220" i="6"/>
  <c r="T219" i="6" s="1"/>
  <c r="R220" i="6"/>
  <c r="R219" i="6"/>
  <c r="P220" i="6"/>
  <c r="P219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89" i="6"/>
  <c r="BH189" i="6"/>
  <c r="BG189" i="6"/>
  <c r="BF189" i="6"/>
  <c r="T189" i="6"/>
  <c r="T188" i="6"/>
  <c r="R189" i="6"/>
  <c r="R188" i="6" s="1"/>
  <c r="P189" i="6"/>
  <c r="P188" i="6" s="1"/>
  <c r="BI184" i="6"/>
  <c r="BH184" i="6"/>
  <c r="BG184" i="6"/>
  <c r="BF184" i="6"/>
  <c r="T184" i="6"/>
  <c r="T183" i="6" s="1"/>
  <c r="R184" i="6"/>
  <c r="R183" i="6" s="1"/>
  <c r="P184" i="6"/>
  <c r="P183" i="6" s="1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8" i="6"/>
  <c r="BH98" i="6"/>
  <c r="BG98" i="6"/>
  <c r="BF98" i="6"/>
  <c r="T98" i="6"/>
  <c r="R98" i="6"/>
  <c r="P98" i="6"/>
  <c r="J91" i="6"/>
  <c r="F91" i="6"/>
  <c r="F89" i="6"/>
  <c r="E87" i="6"/>
  <c r="J54" i="6"/>
  <c r="F54" i="6"/>
  <c r="F52" i="6"/>
  <c r="E50" i="6"/>
  <c r="J24" i="6"/>
  <c r="E24" i="6"/>
  <c r="J92" i="6"/>
  <c r="J23" i="6"/>
  <c r="J18" i="6"/>
  <c r="E18" i="6"/>
  <c r="F92" i="6" s="1"/>
  <c r="J17" i="6"/>
  <c r="J12" i="6"/>
  <c r="J89" i="6" s="1"/>
  <c r="E7" i="6"/>
  <c r="E85" i="6"/>
  <c r="J37" i="5"/>
  <c r="J36" i="5"/>
  <c r="AY58" i="1" s="1"/>
  <c r="J35" i="5"/>
  <c r="AX58" i="1"/>
  <c r="BI468" i="5"/>
  <c r="BH468" i="5"/>
  <c r="BG468" i="5"/>
  <c r="BF468" i="5"/>
  <c r="T468" i="5"/>
  <c r="R468" i="5"/>
  <c r="P468" i="5"/>
  <c r="BI464" i="5"/>
  <c r="BH464" i="5"/>
  <c r="BG464" i="5"/>
  <c r="BF464" i="5"/>
  <c r="T464" i="5"/>
  <c r="R464" i="5"/>
  <c r="P464" i="5"/>
  <c r="BI459" i="5"/>
  <c r="BH459" i="5"/>
  <c r="BG459" i="5"/>
  <c r="BF459" i="5"/>
  <c r="T459" i="5"/>
  <c r="R459" i="5"/>
  <c r="P459" i="5"/>
  <c r="BI455" i="5"/>
  <c r="BH455" i="5"/>
  <c r="BG455" i="5"/>
  <c r="BF455" i="5"/>
  <c r="T455" i="5"/>
  <c r="R455" i="5"/>
  <c r="P455" i="5"/>
  <c r="BI451" i="5"/>
  <c r="BH451" i="5"/>
  <c r="BG451" i="5"/>
  <c r="BF451" i="5"/>
  <c r="T451" i="5"/>
  <c r="R451" i="5"/>
  <c r="P451" i="5"/>
  <c r="BI446" i="5"/>
  <c r="BH446" i="5"/>
  <c r="BG446" i="5"/>
  <c r="BF446" i="5"/>
  <c r="T446" i="5"/>
  <c r="R446" i="5"/>
  <c r="P446" i="5"/>
  <c r="BI442" i="5"/>
  <c r="BH442" i="5"/>
  <c r="BG442" i="5"/>
  <c r="BF442" i="5"/>
  <c r="T442" i="5"/>
  <c r="R442" i="5"/>
  <c r="P442" i="5"/>
  <c r="BI437" i="5"/>
  <c r="BH437" i="5"/>
  <c r="BG437" i="5"/>
  <c r="BF437" i="5"/>
  <c r="T437" i="5"/>
  <c r="R437" i="5"/>
  <c r="P437" i="5"/>
  <c r="BI434" i="5"/>
  <c r="BH434" i="5"/>
  <c r="BG434" i="5"/>
  <c r="BF434" i="5"/>
  <c r="T434" i="5"/>
  <c r="R434" i="5"/>
  <c r="P434" i="5"/>
  <c r="BI430" i="5"/>
  <c r="BH430" i="5"/>
  <c r="BG430" i="5"/>
  <c r="BF430" i="5"/>
  <c r="T430" i="5"/>
  <c r="R430" i="5"/>
  <c r="P430" i="5"/>
  <c r="BI426" i="5"/>
  <c r="BH426" i="5"/>
  <c r="BG426" i="5"/>
  <c r="BF426" i="5"/>
  <c r="T426" i="5"/>
  <c r="R426" i="5"/>
  <c r="P426" i="5"/>
  <c r="BI423" i="5"/>
  <c r="BH423" i="5"/>
  <c r="BG423" i="5"/>
  <c r="BF423" i="5"/>
  <c r="T423" i="5"/>
  <c r="R423" i="5"/>
  <c r="P423" i="5"/>
  <c r="BI418" i="5"/>
  <c r="BH418" i="5"/>
  <c r="BG418" i="5"/>
  <c r="BF418" i="5"/>
  <c r="T418" i="5"/>
  <c r="R418" i="5"/>
  <c r="P418" i="5"/>
  <c r="BI414" i="5"/>
  <c r="BH414" i="5"/>
  <c r="BG414" i="5"/>
  <c r="BF414" i="5"/>
  <c r="T414" i="5"/>
  <c r="R414" i="5"/>
  <c r="P414" i="5"/>
  <c r="BI409" i="5"/>
  <c r="BH409" i="5"/>
  <c r="BG409" i="5"/>
  <c r="BF409" i="5"/>
  <c r="T409" i="5"/>
  <c r="R409" i="5"/>
  <c r="P409" i="5"/>
  <c r="BI405" i="5"/>
  <c r="BH405" i="5"/>
  <c r="BG405" i="5"/>
  <c r="BF405" i="5"/>
  <c r="T405" i="5"/>
  <c r="R405" i="5"/>
  <c r="P405" i="5"/>
  <c r="BI403" i="5"/>
  <c r="BH403" i="5"/>
  <c r="BG403" i="5"/>
  <c r="BF403" i="5"/>
  <c r="T403" i="5"/>
  <c r="R403" i="5"/>
  <c r="P403" i="5"/>
  <c r="BI399" i="5"/>
  <c r="BH399" i="5"/>
  <c r="BG399" i="5"/>
  <c r="BF399" i="5"/>
  <c r="T399" i="5"/>
  <c r="R399" i="5"/>
  <c r="P399" i="5"/>
  <c r="BI397" i="5"/>
  <c r="BH397" i="5"/>
  <c r="BG397" i="5"/>
  <c r="BF397" i="5"/>
  <c r="T397" i="5"/>
  <c r="R397" i="5"/>
  <c r="P397" i="5"/>
  <c r="BI393" i="5"/>
  <c r="BH393" i="5"/>
  <c r="BG393" i="5"/>
  <c r="BF393" i="5"/>
  <c r="T393" i="5"/>
  <c r="R393" i="5"/>
  <c r="P393" i="5"/>
  <c r="BI391" i="5"/>
  <c r="BH391" i="5"/>
  <c r="BG391" i="5"/>
  <c r="BF391" i="5"/>
  <c r="T391" i="5"/>
  <c r="R391" i="5"/>
  <c r="P391" i="5"/>
  <c r="BI387" i="5"/>
  <c r="BH387" i="5"/>
  <c r="BG387" i="5"/>
  <c r="BF387" i="5"/>
  <c r="T387" i="5"/>
  <c r="R387" i="5"/>
  <c r="P387" i="5"/>
  <c r="BI385" i="5"/>
  <c r="BH385" i="5"/>
  <c r="BG385" i="5"/>
  <c r="BF385" i="5"/>
  <c r="T385" i="5"/>
  <c r="R385" i="5"/>
  <c r="P385" i="5"/>
  <c r="BI381" i="5"/>
  <c r="BH381" i="5"/>
  <c r="BG381" i="5"/>
  <c r="BF381" i="5"/>
  <c r="T381" i="5"/>
  <c r="R381" i="5"/>
  <c r="P381" i="5"/>
  <c r="BI379" i="5"/>
  <c r="BH379" i="5"/>
  <c r="BG379" i="5"/>
  <c r="BF379" i="5"/>
  <c r="T379" i="5"/>
  <c r="R379" i="5"/>
  <c r="P379" i="5"/>
  <c r="BI375" i="5"/>
  <c r="BH375" i="5"/>
  <c r="BG375" i="5"/>
  <c r="BF375" i="5"/>
  <c r="T375" i="5"/>
  <c r="R375" i="5"/>
  <c r="P375" i="5"/>
  <c r="BI373" i="5"/>
  <c r="BH373" i="5"/>
  <c r="BG373" i="5"/>
  <c r="BF373" i="5"/>
  <c r="T373" i="5"/>
  <c r="R373" i="5"/>
  <c r="P373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3" i="5"/>
  <c r="BH363" i="5"/>
  <c r="BG363" i="5"/>
  <c r="BF363" i="5"/>
  <c r="T363" i="5"/>
  <c r="R363" i="5"/>
  <c r="P363" i="5"/>
  <c r="BI359" i="5"/>
  <c r="BH359" i="5"/>
  <c r="BG359" i="5"/>
  <c r="BF359" i="5"/>
  <c r="T359" i="5"/>
  <c r="R359" i="5"/>
  <c r="P359" i="5"/>
  <c r="BI355" i="5"/>
  <c r="BH355" i="5"/>
  <c r="BG355" i="5"/>
  <c r="BF355" i="5"/>
  <c r="T355" i="5"/>
  <c r="R355" i="5"/>
  <c r="P355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5" i="5"/>
  <c r="BH345" i="5"/>
  <c r="BG345" i="5"/>
  <c r="BF345" i="5"/>
  <c r="T345" i="5"/>
  <c r="R345" i="5"/>
  <c r="P345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6" i="5"/>
  <c r="BH336" i="5"/>
  <c r="BG336" i="5"/>
  <c r="BF336" i="5"/>
  <c r="T336" i="5"/>
  <c r="R336" i="5"/>
  <c r="P336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9" i="5"/>
  <c r="BH319" i="5"/>
  <c r="BG319" i="5"/>
  <c r="BF319" i="5"/>
  <c r="T319" i="5"/>
  <c r="R319" i="5"/>
  <c r="P319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4" i="5"/>
  <c r="BH164" i="5"/>
  <c r="BG164" i="5"/>
  <c r="BF164" i="5"/>
  <c r="T164" i="5"/>
  <c r="R164" i="5"/>
  <c r="P164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J88" i="5"/>
  <c r="F88" i="5"/>
  <c r="F86" i="5"/>
  <c r="E84" i="5"/>
  <c r="J54" i="5"/>
  <c r="F54" i="5"/>
  <c r="F52" i="5"/>
  <c r="E50" i="5"/>
  <c r="J24" i="5"/>
  <c r="E24" i="5"/>
  <c r="J89" i="5"/>
  <c r="J23" i="5"/>
  <c r="J18" i="5"/>
  <c r="E18" i="5"/>
  <c r="F89" i="5" s="1"/>
  <c r="J17" i="5"/>
  <c r="J12" i="5"/>
  <c r="J86" i="5"/>
  <c r="E7" i="5"/>
  <c r="E82" i="5"/>
  <c r="J37" i="4"/>
  <c r="J36" i="4"/>
  <c r="AY57" i="1" s="1"/>
  <c r="J35" i="4"/>
  <c r="AX57" i="1" s="1"/>
  <c r="BI339" i="4"/>
  <c r="BH339" i="4"/>
  <c r="BG339" i="4"/>
  <c r="BF339" i="4"/>
  <c r="T339" i="4"/>
  <c r="R339" i="4"/>
  <c r="P339" i="4"/>
  <c r="BI335" i="4"/>
  <c r="BH335" i="4"/>
  <c r="BG335" i="4"/>
  <c r="BF335" i="4"/>
  <c r="T335" i="4"/>
  <c r="R335" i="4"/>
  <c r="P335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7" i="4"/>
  <c r="BH317" i="4"/>
  <c r="BG317" i="4"/>
  <c r="BF317" i="4"/>
  <c r="T317" i="4"/>
  <c r="R317" i="4"/>
  <c r="P317" i="4"/>
  <c r="BI313" i="4"/>
  <c r="BH313" i="4"/>
  <c r="BG313" i="4"/>
  <c r="BF313" i="4"/>
  <c r="T313" i="4"/>
  <c r="R313" i="4"/>
  <c r="P313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J88" i="4"/>
  <c r="F88" i="4"/>
  <c r="F86" i="4"/>
  <c r="E84" i="4"/>
  <c r="J54" i="4"/>
  <c r="F54" i="4"/>
  <c r="F52" i="4"/>
  <c r="E50" i="4"/>
  <c r="J24" i="4"/>
  <c r="E24" i="4"/>
  <c r="J55" i="4"/>
  <c r="J23" i="4"/>
  <c r="J18" i="4"/>
  <c r="E18" i="4"/>
  <c r="F55" i="4"/>
  <c r="J17" i="4"/>
  <c r="J12" i="4"/>
  <c r="J86" i="4"/>
  <c r="E7" i="4"/>
  <c r="E48" i="4" s="1"/>
  <c r="J37" i="3"/>
  <c r="J36" i="3"/>
  <c r="AY56" i="1"/>
  <c r="J35" i="3"/>
  <c r="AX56" i="1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7" i="3"/>
  <c r="BH347" i="3"/>
  <c r="BG347" i="3"/>
  <c r="BF347" i="3"/>
  <c r="T347" i="3"/>
  <c r="T346" i="3"/>
  <c r="T345" i="3" s="1"/>
  <c r="R347" i="3"/>
  <c r="R346" i="3"/>
  <c r="R345" i="3"/>
  <c r="P347" i="3"/>
  <c r="P346" i="3"/>
  <c r="P345" i="3"/>
  <c r="BI342" i="3"/>
  <c r="BH342" i="3"/>
  <c r="BG342" i="3"/>
  <c r="BF342" i="3"/>
  <c r="T342" i="3"/>
  <c r="R342" i="3"/>
  <c r="P342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T321" i="3"/>
  <c r="R322" i="3"/>
  <c r="R321" i="3" s="1"/>
  <c r="P322" i="3"/>
  <c r="P321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7" i="3"/>
  <c r="F37" i="3" s="1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J88" i="3"/>
  <c r="F88" i="3"/>
  <c r="F86" i="3"/>
  <c r="E84" i="3"/>
  <c r="J54" i="3"/>
  <c r="F54" i="3"/>
  <c r="F52" i="3"/>
  <c r="E50" i="3"/>
  <c r="J24" i="3"/>
  <c r="E24" i="3"/>
  <c r="J89" i="3"/>
  <c r="J23" i="3"/>
  <c r="J18" i="3"/>
  <c r="E18" i="3"/>
  <c r="F55" i="3" s="1"/>
  <c r="J17" i="3"/>
  <c r="J12" i="3"/>
  <c r="J52" i="3" s="1"/>
  <c r="E7" i="3"/>
  <c r="E82" i="3"/>
  <c r="J37" i="2"/>
  <c r="J36" i="2"/>
  <c r="AY55" i="1"/>
  <c r="J35" i="2"/>
  <c r="AX55" i="1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J91" i="2"/>
  <c r="F91" i="2"/>
  <c r="F89" i="2"/>
  <c r="E87" i="2"/>
  <c r="J54" i="2"/>
  <c r="F54" i="2"/>
  <c r="F52" i="2"/>
  <c r="E50" i="2"/>
  <c r="J24" i="2"/>
  <c r="E24" i="2"/>
  <c r="J92" i="2" s="1"/>
  <c r="J23" i="2"/>
  <c r="J18" i="2"/>
  <c r="E18" i="2"/>
  <c r="F55" i="2" s="1"/>
  <c r="J17" i="2"/>
  <c r="J12" i="2"/>
  <c r="J89" i="2"/>
  <c r="E7" i="2"/>
  <c r="E48" i="2" s="1"/>
  <c r="L50" i="1"/>
  <c r="AM50" i="1"/>
  <c r="AM49" i="1"/>
  <c r="L49" i="1"/>
  <c r="AM47" i="1"/>
  <c r="L47" i="1"/>
  <c r="L45" i="1"/>
  <c r="L44" i="1"/>
  <c r="J407" i="2"/>
  <c r="BK373" i="2"/>
  <c r="BK347" i="2"/>
  <c r="BK292" i="2"/>
  <c r="BK239" i="2"/>
  <c r="J141" i="2"/>
  <c r="BK110" i="2"/>
  <c r="BK369" i="2"/>
  <c r="BK333" i="2"/>
  <c r="BK205" i="2"/>
  <c r="BK149" i="2"/>
  <c r="J381" i="2"/>
  <c r="J328" i="2"/>
  <c r="J275" i="2"/>
  <c r="J178" i="2"/>
  <c r="J343" i="2"/>
  <c r="J290" i="2"/>
  <c r="J230" i="2"/>
  <c r="BK178" i="2"/>
  <c r="J133" i="2"/>
  <c r="J291" i="3"/>
  <c r="BK253" i="3"/>
  <c r="BK240" i="3"/>
  <c r="J207" i="3"/>
  <c r="BK176" i="3"/>
  <c r="J137" i="3"/>
  <c r="J107" i="3"/>
  <c r="BK362" i="3"/>
  <c r="BK326" i="3"/>
  <c r="BK283" i="3"/>
  <c r="BK255" i="3"/>
  <c r="J242" i="3"/>
  <c r="BK222" i="3"/>
  <c r="BK184" i="3"/>
  <c r="BK145" i="3"/>
  <c r="J103" i="3"/>
  <c r="J339" i="3"/>
  <c r="BK309" i="3"/>
  <c r="J266" i="3"/>
  <c r="BK233" i="3"/>
  <c r="BK180" i="3"/>
  <c r="BK123" i="3"/>
  <c r="J317" i="4"/>
  <c r="BK274" i="4"/>
  <c r="J247" i="4"/>
  <c r="BK203" i="4"/>
  <c r="J162" i="4"/>
  <c r="J95" i="4"/>
  <c r="BK297" i="4"/>
  <c r="BK262" i="4"/>
  <c r="BK235" i="4"/>
  <c r="J186" i="4"/>
  <c r="J330" i="4"/>
  <c r="BK258" i="4"/>
  <c r="J226" i="4"/>
  <c r="J203" i="4"/>
  <c r="J152" i="4"/>
  <c r="BK103" i="4"/>
  <c r="J403" i="5"/>
  <c r="J367" i="5"/>
  <c r="J349" i="5"/>
  <c r="BK303" i="5"/>
  <c r="BK267" i="5"/>
  <c r="BK242" i="5"/>
  <c r="J202" i="5"/>
  <c r="J131" i="5"/>
  <c r="BK446" i="5"/>
  <c r="J355" i="5"/>
  <c r="BK331" i="5"/>
  <c r="J286" i="5"/>
  <c r="J210" i="5"/>
  <c r="J170" i="5"/>
  <c r="J119" i="5"/>
  <c r="J442" i="5"/>
  <c r="BK381" i="5"/>
  <c r="BK342" i="5"/>
  <c r="J303" i="5"/>
  <c r="BK269" i="5"/>
  <c r="J221" i="5"/>
  <c r="J194" i="5"/>
  <c r="BK147" i="5"/>
  <c r="J123" i="5"/>
  <c r="J573" i="6"/>
  <c r="BK525" i="6"/>
  <c r="BK476" i="6"/>
  <c r="J430" i="6"/>
  <c r="BK405" i="6"/>
  <c r="BK355" i="6"/>
  <c r="J288" i="6"/>
  <c r="J255" i="6"/>
  <c r="BK180" i="6"/>
  <c r="J106" i="6"/>
  <c r="J500" i="6"/>
  <c r="BK464" i="6"/>
  <c r="BK426" i="6"/>
  <c r="J403" i="6"/>
  <c r="BK349" i="6"/>
  <c r="J282" i="6"/>
  <c r="J248" i="6"/>
  <c r="J145" i="6"/>
  <c r="J349" i="6"/>
  <c r="J311" i="6"/>
  <c r="BK244" i="6"/>
  <c r="BK176" i="6"/>
  <c r="BK126" i="6"/>
  <c r="J554" i="6"/>
  <c r="J510" i="6"/>
  <c r="BK442" i="6"/>
  <c r="J381" i="6"/>
  <c r="J306" i="6"/>
  <c r="J233" i="6"/>
  <c r="J168" i="6"/>
  <c r="J98" i="6"/>
  <c r="BK542" i="7"/>
  <c r="BK500" i="7"/>
  <c r="J434" i="7"/>
  <c r="J334" i="7"/>
  <c r="BK300" i="7"/>
  <c r="J218" i="7"/>
  <c r="BK146" i="7"/>
  <c r="BK595" i="7"/>
  <c r="J556" i="7"/>
  <c r="BK480" i="7"/>
  <c r="BK429" i="7"/>
  <c r="J318" i="7"/>
  <c r="BK273" i="7"/>
  <c r="J225" i="7"/>
  <c r="BK171" i="7"/>
  <c r="BK112" i="7"/>
  <c r="J564" i="7"/>
  <c r="BK512" i="7"/>
  <c r="BK410" i="7"/>
  <c r="BK373" i="7"/>
  <c r="J298" i="7"/>
  <c r="J277" i="7"/>
  <c r="J206" i="7"/>
  <c r="BK141" i="7"/>
  <c r="J575" i="7"/>
  <c r="BK508" i="7"/>
  <c r="J452" i="7"/>
  <c r="J410" i="7"/>
  <c r="J322" i="7"/>
  <c r="BK247" i="7"/>
  <c r="BK191" i="7"/>
  <c r="BK153" i="8"/>
  <c r="J123" i="8"/>
  <c r="J171" i="8"/>
  <c r="BK162" i="8"/>
  <c r="J115" i="8"/>
  <c r="J99" i="8"/>
  <c r="J311" i="9"/>
  <c r="J262" i="9"/>
  <c r="BK208" i="9"/>
  <c r="J190" i="9"/>
  <c r="J141" i="9"/>
  <c r="J109" i="9"/>
  <c r="BK332" i="9"/>
  <c r="J277" i="9"/>
  <c r="J222" i="9"/>
  <c r="BK162" i="9"/>
  <c r="J122" i="9"/>
  <c r="BK352" i="9"/>
  <c r="J319" i="9"/>
  <c r="BK289" i="9"/>
  <c r="BK250" i="9"/>
  <c r="BK216" i="9"/>
  <c r="J172" i="9"/>
  <c r="J151" i="9"/>
  <c r="J106" i="9"/>
  <c r="J211" i="10"/>
  <c r="J247" i="10"/>
  <c r="J200" i="10"/>
  <c r="BK153" i="10"/>
  <c r="BK105" i="10"/>
  <c r="J218" i="10"/>
  <c r="BK188" i="10"/>
  <c r="J128" i="10"/>
  <c r="BK128" i="10"/>
  <c r="BK126" i="11"/>
  <c r="BK106" i="11"/>
  <c r="BK111" i="11"/>
  <c r="J317" i="2"/>
  <c r="BK287" i="2"/>
  <c r="BK214" i="2"/>
  <c r="J122" i="2"/>
  <c r="J398" i="2"/>
  <c r="BK345" i="2"/>
  <c r="J281" i="2"/>
  <c r="J273" i="2"/>
  <c r="BK257" i="2"/>
  <c r="J251" i="2"/>
  <c r="J214" i="2"/>
  <c r="J172" i="2"/>
  <c r="J110" i="2"/>
  <c r="J376" i="2"/>
  <c r="BK343" i="2"/>
  <c r="BK281" i="2"/>
  <c r="J235" i="2"/>
  <c r="BK321" i="2"/>
  <c r="J287" i="2"/>
  <c r="BK235" i="2"/>
  <c r="BK181" i="2"/>
  <c r="BK141" i="2"/>
  <c r="BK366" i="3"/>
  <c r="J322" i="3"/>
  <c r="J309" i="3"/>
  <c r="J283" i="3"/>
  <c r="BK212" i="3"/>
  <c r="J164" i="3"/>
  <c r="BK115" i="3"/>
  <c r="J326" i="3"/>
  <c r="J303" i="3"/>
  <c r="BK270" i="3"/>
  <c r="BK235" i="3"/>
  <c r="J216" i="3"/>
  <c r="J188" i="3"/>
  <c r="BK133" i="3"/>
  <c r="J99" i="3"/>
  <c r="J305" i="4"/>
  <c r="BK276" i="4"/>
  <c r="J266" i="4"/>
  <c r="J222" i="4"/>
  <c r="J212" i="4"/>
  <c r="BK186" i="4"/>
  <c r="J147" i="4"/>
  <c r="BK115" i="4"/>
  <c r="BK99" i="4"/>
  <c r="J326" i="4"/>
  <c r="J294" i="4"/>
  <c r="J258" i="4"/>
  <c r="BK238" i="4"/>
  <c r="BK215" i="4"/>
  <c r="J174" i="4"/>
  <c r="BK339" i="4"/>
  <c r="BK289" i="4"/>
  <c r="J256" i="4"/>
  <c r="BK232" i="4"/>
  <c r="BK199" i="4"/>
  <c r="BK139" i="4"/>
  <c r="J166" i="4"/>
  <c r="J131" i="4"/>
  <c r="J119" i="4"/>
  <c r="J434" i="5"/>
  <c r="BK393" i="5"/>
  <c r="BK345" i="5"/>
  <c r="J321" i="5"/>
  <c r="BK286" i="5"/>
  <c r="J263" i="5"/>
  <c r="BK198" i="5"/>
  <c r="BK139" i="5"/>
  <c r="J437" i="5"/>
  <c r="BK363" i="5"/>
  <c r="J319" i="5"/>
  <c r="BK276" i="5"/>
  <c r="BK221" i="5"/>
  <c r="J151" i="5"/>
  <c r="J99" i="5"/>
  <c r="J430" i="5"/>
  <c r="BK391" i="5"/>
  <c r="J340" i="5"/>
  <c r="BK289" i="5"/>
  <c r="BK260" i="5"/>
  <c r="J217" i="5"/>
  <c r="J178" i="5"/>
  <c r="J135" i="5"/>
  <c r="BK107" i="5"/>
  <c r="BK554" i="6"/>
  <c r="BK518" i="6"/>
  <c r="J464" i="6"/>
  <c r="J426" i="6"/>
  <c r="BK399" i="6"/>
  <c r="J351" i="6"/>
  <c r="BK285" i="6"/>
  <c r="BK248" i="6"/>
  <c r="J172" i="6"/>
  <c r="J525" i="6"/>
  <c r="J493" i="6"/>
  <c r="J456" i="6"/>
  <c r="BK432" i="6"/>
  <c r="J392" i="6"/>
  <c r="BK335" i="6"/>
  <c r="BK288" i="6"/>
  <c r="BK240" i="6"/>
  <c r="J140" i="6"/>
  <c r="J345" i="6"/>
  <c r="BK315" i="6"/>
  <c r="BK212" i="6"/>
  <c r="BK168" i="6"/>
  <c r="J130" i="6"/>
  <c r="J565" i="6"/>
  <c r="J527" i="6"/>
  <c r="BK487" i="6"/>
  <c r="BK430" i="6"/>
  <c r="BK373" i="6"/>
  <c r="J302" i="6"/>
  <c r="J229" i="6"/>
  <c r="BK140" i="6"/>
  <c r="J615" i="7"/>
  <c r="J548" i="7"/>
  <c r="BK492" i="7"/>
  <c r="BK402" i="7"/>
  <c r="BK338" i="7"/>
  <c r="BK221" i="7"/>
  <c r="J165" i="7"/>
  <c r="BK128" i="7"/>
  <c r="BK587" i="7"/>
  <c r="J544" i="7"/>
  <c r="J488" i="7"/>
  <c r="BK442" i="7"/>
  <c r="J369" i="7"/>
  <c r="BK314" i="7"/>
  <c r="J267" i="7"/>
  <c r="J183" i="7"/>
  <c r="J124" i="7"/>
  <c r="BK591" i="7"/>
  <c r="J518" i="7"/>
  <c r="BK464" i="7"/>
  <c r="J406" i="7"/>
  <c r="BK362" i="7"/>
  <c r="J300" i="7"/>
  <c r="BK251" i="7"/>
  <c r="BK168" i="7"/>
  <c r="J128" i="7"/>
  <c r="J571" i="7"/>
  <c r="BK524" i="7"/>
  <c r="BK488" i="7"/>
  <c r="J429" i="7"/>
  <c r="BK350" i="7"/>
  <c r="BK267" i="7"/>
  <c r="BK210" i="7"/>
  <c r="BK195" i="7"/>
  <c r="BK167" i="8"/>
  <c r="BK126" i="8"/>
  <c r="BK123" i="8"/>
  <c r="BK146" i="8"/>
  <c r="BK171" i="8"/>
  <c r="J103" i="8"/>
  <c r="J323" i="9"/>
  <c r="BK283" i="9"/>
  <c r="J238" i="9"/>
  <c r="BK202" i="9"/>
  <c r="J155" i="9"/>
  <c r="J113" i="9"/>
  <c r="BK319" i="9"/>
  <c r="J254" i="9"/>
  <c r="J204" i="9"/>
  <c r="BK151" i="9"/>
  <c r="BK109" i="9"/>
  <c r="BK347" i="9"/>
  <c r="J305" i="9"/>
  <c r="J287" i="9"/>
  <c r="BK254" i="9"/>
  <c r="J214" i="9"/>
  <c r="J184" i="9"/>
  <c r="BK148" i="9"/>
  <c r="BK230" i="10"/>
  <c r="J177" i="10"/>
  <c r="BK256" i="10"/>
  <c r="BK208" i="10"/>
  <c r="BK167" i="10"/>
  <c r="J136" i="10"/>
  <c r="BK244" i="10"/>
  <c r="BK211" i="10"/>
  <c r="BK179" i="10"/>
  <c r="BK132" i="10"/>
  <c r="J93" i="10"/>
  <c r="J109" i="10"/>
  <c r="BK102" i="11"/>
  <c r="BK98" i="11"/>
  <c r="BK376" i="2"/>
  <c r="J321" i="2"/>
  <c r="BK270" i="2"/>
  <c r="BK193" i="2"/>
  <c r="BK145" i="2"/>
  <c r="J98" i="2"/>
  <c r="J209" i="2"/>
  <c r="J127" i="2"/>
  <c r="J373" i="2"/>
  <c r="J298" i="2"/>
  <c r="J245" i="2"/>
  <c r="BK172" i="2"/>
  <c r="BK337" i="2"/>
  <c r="BK285" i="2"/>
  <c r="BK226" i="2"/>
  <c r="BK184" i="2"/>
  <c r="J137" i="2"/>
  <c r="J362" i="3"/>
  <c r="BK313" i="3"/>
  <c r="J287" i="3"/>
  <c r="J250" i="3"/>
  <c r="BK219" i="3"/>
  <c r="BK168" i="3"/>
  <c r="BK111" i="3"/>
  <c r="J335" i="3"/>
  <c r="BK291" i="3"/>
  <c r="J253" i="3"/>
  <c r="J240" i="3"/>
  <c r="BK216" i="3"/>
  <c r="J176" i="3"/>
  <c r="J126" i="3"/>
  <c r="BK357" i="3"/>
  <c r="BK329" i="3"/>
  <c r="BK301" i="3"/>
  <c r="J264" i="3"/>
  <c r="J212" i="3"/>
  <c r="J149" i="3"/>
  <c r="BK119" i="3"/>
  <c r="J301" i="4"/>
  <c r="BK250" i="4"/>
  <c r="BK194" i="4"/>
  <c r="J139" i="4"/>
  <c r="J335" i="4"/>
  <c r="J289" i="4"/>
  <c r="BK256" i="4"/>
  <c r="BK222" i="4"/>
  <c r="BK152" i="4"/>
  <c r="BK301" i="4"/>
  <c r="J235" i="4"/>
  <c r="BK162" i="4"/>
  <c r="J103" i="4"/>
  <c r="J115" i="4"/>
  <c r="J409" i="5"/>
  <c r="BK373" i="5"/>
  <c r="BK340" i="5"/>
  <c r="BK301" i="5"/>
  <c r="BK279" i="5"/>
  <c r="J225" i="5"/>
  <c r="J174" i="5"/>
  <c r="J451" i="5"/>
  <c r="BK405" i="5"/>
  <c r="J393" i="5"/>
  <c r="J351" i="5"/>
  <c r="J279" i="5"/>
  <c r="BK202" i="5"/>
  <c r="J143" i="5"/>
  <c r="J464" i="5"/>
  <c r="BK409" i="5"/>
  <c r="BK349" i="5"/>
  <c r="BK309" i="5"/>
  <c r="J267" i="5"/>
  <c r="J214" i="5"/>
  <c r="BK170" i="5"/>
  <c r="J127" i="5"/>
  <c r="BK103" i="5"/>
  <c r="J558" i="6"/>
  <c r="J530" i="6"/>
  <c r="BK468" i="6"/>
  <c r="BK424" i="6"/>
  <c r="BK381" i="6"/>
  <c r="BK302" i="6"/>
  <c r="J263" i="6"/>
  <c r="BK209" i="6"/>
  <c r="J521" i="6"/>
  <c r="J482" i="6"/>
  <c r="J448" i="6"/>
  <c r="BK411" i="6"/>
  <c r="BK379" i="6"/>
  <c r="BK311" i="6"/>
  <c r="BK272" i="6"/>
  <c r="J225" i="6"/>
  <c r="BK361" i="6"/>
  <c r="J318" i="6"/>
  <c r="J292" i="6"/>
  <c r="BK184" i="6"/>
  <c r="BK98" i="6"/>
  <c r="J534" i="6"/>
  <c r="BK482" i="6"/>
  <c r="J409" i="6"/>
  <c r="BK367" i="6"/>
  <c r="J272" i="6"/>
  <c r="J200" i="6"/>
  <c r="BK106" i="6"/>
  <c r="BK550" i="7"/>
  <c r="J496" i="7"/>
  <c r="J417" i="7"/>
  <c r="J354" i="7"/>
  <c r="BK294" i="7"/>
  <c r="BK214" i="7"/>
  <c r="J137" i="7"/>
  <c r="BK579" i="7"/>
  <c r="BK538" i="7"/>
  <c r="BK460" i="7"/>
  <c r="BK425" i="7"/>
  <c r="J359" i="7"/>
  <c r="BK306" i="7"/>
  <c r="BK239" i="7"/>
  <c r="J179" i="7"/>
  <c r="BK104" i="7"/>
  <c r="BK556" i="7"/>
  <c r="J500" i="7"/>
  <c r="J391" i="7"/>
  <c r="J346" i="7"/>
  <c r="J294" i="7"/>
  <c r="J247" i="7"/>
  <c r="BK183" i="7"/>
  <c r="J603" i="7"/>
  <c r="BK544" i="7"/>
  <c r="J472" i="7"/>
  <c r="J421" i="7"/>
  <c r="J326" i="7"/>
  <c r="J251" i="7"/>
  <c r="J153" i="7"/>
  <c r="BK141" i="8"/>
  <c r="J93" i="8"/>
  <c r="J167" i="8"/>
  <c r="J149" i="8"/>
  <c r="J110" i="8"/>
  <c r="BK301" i="9"/>
  <c r="BK266" i="9"/>
  <c r="BK220" i="9"/>
  <c r="J194" i="9"/>
  <c r="BK144" i="9"/>
  <c r="J103" i="9"/>
  <c r="BK325" i="9"/>
  <c r="BK270" i="9"/>
  <c r="J216" i="9"/>
  <c r="BK158" i="9"/>
  <c r="BK358" i="9"/>
  <c r="J313" i="9"/>
  <c r="J281" i="9"/>
  <c r="J246" i="9"/>
  <c r="J210" i="9"/>
  <c r="J162" i="9"/>
  <c r="BK253" i="10"/>
  <c r="J208" i="10"/>
  <c r="J170" i="10"/>
  <c r="J250" i="10"/>
  <c r="J203" i="10"/>
  <c r="J162" i="10"/>
  <c r="J140" i="10"/>
  <c r="BK247" i="10"/>
  <c r="J215" i="10"/>
  <c r="BK162" i="10"/>
  <c r="BK109" i="10"/>
  <c r="BK116" i="10"/>
  <c r="J116" i="11"/>
  <c r="J98" i="11"/>
  <c r="BK394" i="2"/>
  <c r="BK353" i="2"/>
  <c r="BK302" i="2"/>
  <c r="J268" i="2"/>
  <c r="J181" i="2"/>
  <c r="BK407" i="2"/>
  <c r="J347" i="2"/>
  <c r="BK218" i="2"/>
  <c r="BK157" i="2"/>
  <c r="J394" i="2"/>
  <c r="J349" i="2"/>
  <c r="J285" i="2"/>
  <c r="BK242" i="2"/>
  <c r="J114" i="2"/>
  <c r="J310" i="2"/>
  <c r="J264" i="2"/>
  <c r="BK209" i="2"/>
  <c r="BK161" i="2"/>
  <c r="BK114" i="2"/>
  <c r="BK274" i="3"/>
  <c r="BK260" i="3"/>
  <c r="J226" i="3"/>
  <c r="BK190" i="3"/>
  <c r="BK160" i="3"/>
  <c r="J119" i="3"/>
  <c r="J342" i="3"/>
  <c r="BK295" i="3"/>
  <c r="J260" i="3"/>
  <c r="BK238" i="3"/>
  <c r="BK207" i="3"/>
  <c r="BK172" i="3"/>
  <c r="BK137" i="3"/>
  <c r="J123" i="3"/>
  <c r="J353" i="3"/>
  <c r="BK322" i="3"/>
  <c r="J279" i="3"/>
  <c r="J238" i="3"/>
  <c r="J219" i="3"/>
  <c r="BK164" i="3"/>
  <c r="J111" i="3"/>
  <c r="J297" i="4"/>
  <c r="J262" i="4"/>
  <c r="J190" i="4"/>
  <c r="BK131" i="4"/>
  <c r="J107" i="4"/>
  <c r="J313" i="4"/>
  <c r="J285" i="4"/>
  <c r="BK229" i="4"/>
  <c r="BK170" i="4"/>
  <c r="BK308" i="4"/>
  <c r="BK252" i="4"/>
  <c r="BK190" i="4"/>
  <c r="BK111" i="4"/>
  <c r="BK135" i="4"/>
  <c r="BK437" i="5"/>
  <c r="BK385" i="5"/>
  <c r="BK355" i="5"/>
  <c r="J313" i="5"/>
  <c r="J283" i="5"/>
  <c r="BK229" i="5"/>
  <c r="BK151" i="5"/>
  <c r="BK459" i="5"/>
  <c r="BK379" i="5"/>
  <c r="J315" i="5"/>
  <c r="J269" i="5"/>
  <c r="J238" i="5"/>
  <c r="J155" i="5"/>
  <c r="J468" i="5"/>
  <c r="J426" i="5"/>
  <c r="BK403" i="5"/>
  <c r="BK367" i="5"/>
  <c r="BK319" i="5"/>
  <c r="BK283" i="5"/>
  <c r="J242" i="5"/>
  <c r="BK182" i="5"/>
  <c r="BK131" i="5"/>
  <c r="J111" i="5"/>
  <c r="J561" i="6"/>
  <c r="J538" i="6"/>
  <c r="BK493" i="6"/>
  <c r="BK444" i="6"/>
  <c r="J411" i="6"/>
  <c r="J379" i="6"/>
  <c r="BK318" i="6"/>
  <c r="J278" i="6"/>
  <c r="J240" i="6"/>
  <c r="BK130" i="6"/>
  <c r="J514" i="6"/>
  <c r="J476" i="6"/>
  <c r="J442" i="6"/>
  <c r="BK388" i="6"/>
  <c r="J337" i="6"/>
  <c r="BK292" i="6"/>
  <c r="J236" i="6"/>
  <c r="J369" i="6"/>
  <c r="J341" i="6"/>
  <c r="J296" i="6"/>
  <c r="J209" i="6"/>
  <c r="J136" i="6"/>
  <c r="J568" i="6"/>
  <c r="BK538" i="6"/>
  <c r="BK497" i="6"/>
  <c r="BK418" i="6"/>
  <c r="BK369" i="6"/>
  <c r="J276" i="6"/>
  <c r="J212" i="6"/>
  <c r="BK110" i="6"/>
  <c r="J591" i="7"/>
  <c r="J538" i="7"/>
  <c r="J484" i="7"/>
  <c r="BK406" i="7"/>
  <c r="J382" i="7"/>
  <c r="BK279" i="7"/>
  <c r="BK198" i="7"/>
  <c r="J161" i="7"/>
  <c r="BK108" i="7"/>
  <c r="BK571" i="7"/>
  <c r="J520" i="7"/>
  <c r="J464" i="7"/>
  <c r="J399" i="7"/>
  <c r="J350" i="7"/>
  <c r="BK304" i="7"/>
  <c r="BK243" i="7"/>
  <c r="BK187" i="7"/>
  <c r="BK120" i="7"/>
  <c r="J583" i="7"/>
  <c r="J480" i="7"/>
  <c r="J402" i="7"/>
  <c r="J330" i="7"/>
  <c r="BK283" i="7"/>
  <c r="J243" i="7"/>
  <c r="BK161" i="7"/>
  <c r="J599" i="7"/>
  <c r="BK530" i="7"/>
  <c r="BK484" i="7"/>
  <c r="J425" i="7"/>
  <c r="BK359" i="7"/>
  <c r="BK292" i="7"/>
  <c r="J214" i="7"/>
  <c r="BK150" i="7"/>
  <c r="J139" i="8"/>
  <c r="BK97" i="8"/>
  <c r="J97" i="8"/>
  <c r="J153" i="8"/>
  <c r="J146" i="8"/>
  <c r="BK336" i="9"/>
  <c r="BK299" i="9"/>
  <c r="BK246" i="9"/>
  <c r="J198" i="9"/>
  <c r="J158" i="9"/>
  <c r="J117" i="9"/>
  <c r="BK344" i="9"/>
  <c r="BK305" i="9"/>
  <c r="BK236" i="9"/>
  <c r="BK190" i="9"/>
  <c r="BK134" i="9"/>
  <c r="J98" i="9"/>
  <c r="J307" i="9"/>
  <c r="BK273" i="9"/>
  <c r="BK238" i="9"/>
  <c r="J208" i="9"/>
  <c r="BK166" i="9"/>
  <c r="J244" i="10"/>
  <c r="BK200" i="10"/>
  <c r="J227" i="10"/>
  <c r="J173" i="10"/>
  <c r="BK143" i="10"/>
  <c r="BK250" i="10"/>
  <c r="BK203" i="10"/>
  <c r="BK173" i="10"/>
  <c r="BK113" i="10"/>
  <c r="J113" i="10"/>
  <c r="J111" i="11"/>
  <c r="BK93" i="11"/>
  <c r="J93" i="11"/>
  <c r="J296" i="2"/>
  <c r="BK197" i="2"/>
  <c r="BK153" i="2"/>
  <c r="J106" i="2"/>
  <c r="BK349" i="2"/>
  <c r="BK306" i="2"/>
  <c r="BK275" i="2"/>
  <c r="J261" i="2"/>
  <c r="J253" i="2"/>
  <c r="J226" i="2"/>
  <c r="J201" i="2"/>
  <c r="BK389" i="2"/>
  <c r="BK357" i="2"/>
  <c r="J292" i="2"/>
  <c r="BK249" i="2"/>
  <c r="J176" i="2"/>
  <c r="BK106" i="2"/>
  <c r="J306" i="2"/>
  <c r="BK253" i="2"/>
  <c r="BK189" i="2"/>
  <c r="J149" i="2"/>
  <c r="J102" i="2"/>
  <c r="BK342" i="3"/>
  <c r="BK303" i="3"/>
  <c r="J270" i="3"/>
  <c r="J248" i="3"/>
  <c r="BK195" i="3"/>
  <c r="J145" i="3"/>
  <c r="J414" i="5"/>
  <c r="J379" i="5"/>
  <c r="BK359" i="5"/>
  <c r="J307" i="5"/>
  <c r="BK273" i="5"/>
  <c r="J234" i="5"/>
  <c r="J182" i="5"/>
  <c r="BK464" i="5"/>
  <c r="J387" i="5"/>
  <c r="J333" i="5"/>
  <c r="J289" i="5"/>
  <c r="BK246" i="5"/>
  <c r="J164" i="5"/>
  <c r="BK123" i="5"/>
  <c r="J446" i="5"/>
  <c r="J399" i="5"/>
  <c r="J359" i="5"/>
  <c r="BK324" i="5"/>
  <c r="J273" i="5"/>
  <c r="BK234" i="5"/>
  <c r="BK190" i="5"/>
  <c r="J115" i="5"/>
  <c r="BK119" i="5"/>
  <c r="BK565" i="6"/>
  <c r="BK534" i="6"/>
  <c r="BK484" i="6"/>
  <c r="J436" i="6"/>
  <c r="BK409" i="6"/>
  <c r="BK357" i="6"/>
  <c r="J315" i="6"/>
  <c r="BK259" i="6"/>
  <c r="J184" i="6"/>
  <c r="J126" i="6"/>
  <c r="J518" i="6"/>
  <c r="J478" i="6"/>
  <c r="J444" i="6"/>
  <c r="J405" i="6"/>
  <c r="J373" i="6"/>
  <c r="BK278" i="6"/>
  <c r="J220" i="6"/>
  <c r="BK363" i="6"/>
  <c r="BK337" i="6"/>
  <c r="BK300" i="6"/>
  <c r="BK200" i="6"/>
  <c r="J151" i="6"/>
  <c r="BK573" i="6"/>
  <c r="J546" i="6"/>
  <c r="J507" i="6"/>
  <c r="BK436" i="6"/>
  <c r="J384" i="6"/>
  <c r="J252" i="6"/>
  <c r="BK155" i="6"/>
  <c r="J102" i="6"/>
  <c r="J530" i="7"/>
  <c r="BK472" i="7"/>
  <c r="BK388" i="7"/>
  <c r="BK326" i="7"/>
  <c r="J210" i="7"/>
  <c r="J150" i="7"/>
  <c r="J120" i="7"/>
  <c r="J560" i="7"/>
  <c r="J468" i="7"/>
  <c r="J395" i="7"/>
  <c r="BK346" i="7"/>
  <c r="J292" i="7"/>
  <c r="BK235" i="7"/>
  <c r="J191" i="7"/>
  <c r="BK116" i="7"/>
  <c r="BK560" i="7"/>
  <c r="BK421" i="7"/>
  <c r="BK369" i="7"/>
  <c r="BK342" i="7"/>
  <c r="J288" i="7"/>
  <c r="BK230" i="7"/>
  <c r="BK157" i="7"/>
  <c r="BK619" i="7"/>
  <c r="BK564" i="7"/>
  <c r="BK496" i="7"/>
  <c r="J445" i="7"/>
  <c r="BK413" i="7"/>
  <c r="BK310" i="7"/>
  <c r="J256" i="7"/>
  <c r="J157" i="7"/>
  <c r="J143" i="8"/>
  <c r="J162" i="8"/>
  <c r="BK93" i="8"/>
  <c r="J126" i="8"/>
  <c r="BK139" i="8"/>
  <c r="BK340" i="9"/>
  <c r="BK307" i="9"/>
  <c r="J273" i="9"/>
  <c r="BK226" i="9"/>
  <c r="J186" i="9"/>
  <c r="BK137" i="9"/>
  <c r="BK94" i="9"/>
  <c r="BK295" i="9"/>
  <c r="J232" i="9"/>
  <c r="BK184" i="9"/>
  <c r="J137" i="9"/>
  <c r="J94" i="9"/>
  <c r="BK317" i="9"/>
  <c r="J270" i="9"/>
  <c r="J242" i="9"/>
  <c r="J202" i="9"/>
  <c r="BK155" i="9"/>
  <c r="BK98" i="9"/>
  <c r="J221" i="10"/>
  <c r="J167" i="10"/>
  <c r="J240" i="10"/>
  <c r="J188" i="10"/>
  <c r="J159" i="10"/>
  <c r="BK121" i="10"/>
  <c r="J237" i="10"/>
  <c r="BK191" i="10"/>
  <c r="J116" i="10"/>
  <c r="BK140" i="10"/>
  <c r="J97" i="10"/>
  <c r="J106" i="11"/>
  <c r="BK116" i="11"/>
  <c r="J385" i="2"/>
  <c r="J337" i="2"/>
  <c r="BK290" i="2"/>
  <c r="J218" i="2"/>
  <c r="BK133" i="2"/>
  <c r="J389" i="2"/>
  <c r="BK328" i="2"/>
  <c r="J169" i="2"/>
  <c r="BK385" i="2"/>
  <c r="J362" i="2"/>
  <c r="BK279" i="2"/>
  <c r="BK201" i="2"/>
  <c r="J161" i="2"/>
  <c r="BK317" i="2"/>
  <c r="J257" i="2"/>
  <c r="J205" i="2"/>
  <c r="J157" i="2"/>
  <c r="BK98" i="2"/>
  <c r="BK347" i="3"/>
  <c r="J307" i="3"/>
  <c r="J276" i="3"/>
  <c r="BK242" i="3"/>
  <c r="J184" i="3"/>
  <c r="J130" i="3"/>
  <c r="J366" i="3"/>
  <c r="J329" i="3"/>
  <c r="BK279" i="3"/>
  <c r="J258" i="3"/>
  <c r="J235" i="3"/>
  <c r="J199" i="3"/>
  <c r="J160" i="3"/>
  <c r="J141" i="3"/>
  <c r="BK99" i="3"/>
  <c r="J347" i="3"/>
  <c r="J317" i="3"/>
  <c r="BK276" i="3"/>
  <c r="BK244" i="3"/>
  <c r="J190" i="3"/>
  <c r="BK126" i="3"/>
  <c r="BK103" i="3"/>
  <c r="BK285" i="4"/>
  <c r="J241" i="4"/>
  <c r="J208" i="4"/>
  <c r="BK166" i="4"/>
  <c r="J123" i="4"/>
  <c r="BK317" i="4"/>
  <c r="J270" i="4"/>
  <c r="J232" i="4"/>
  <c r="BK178" i="4"/>
  <c r="BK313" i="4"/>
  <c r="BK266" i="4"/>
  <c r="J219" i="4"/>
  <c r="J135" i="4"/>
  <c r="BK143" i="4"/>
  <c r="BK423" i="5"/>
  <c r="J381" i="5"/>
  <c r="J363" i="5"/>
  <c r="BK327" i="5"/>
  <c r="J292" i="5"/>
  <c r="BK238" i="5"/>
  <c r="BK194" i="5"/>
  <c r="BK468" i="5"/>
  <c r="BK426" i="5"/>
  <c r="BK397" i="5"/>
  <c r="J391" i="5"/>
  <c r="J324" i="5"/>
  <c r="BK313" i="5"/>
  <c r="BK250" i="5"/>
  <c r="BK174" i="5"/>
  <c r="BK127" i="5"/>
  <c r="BK434" i="5"/>
  <c r="J385" i="5"/>
  <c r="BK333" i="5"/>
  <c r="BK298" i="5"/>
  <c r="J246" i="5"/>
  <c r="J198" i="5"/>
  <c r="BK143" i="5"/>
  <c r="J95" i="5"/>
  <c r="BK568" i="6"/>
  <c r="BK510" i="6"/>
  <c r="BK452" i="6"/>
  <c r="J395" i="6"/>
  <c r="J361" i="6"/>
  <c r="BK322" i="6"/>
  <c r="BK252" i="6"/>
  <c r="J176" i="6"/>
  <c r="BK542" i="6"/>
  <c r="J497" i="6"/>
  <c r="J460" i="6"/>
  <c r="J424" i="6"/>
  <c r="J367" i="6"/>
  <c r="BK296" i="6"/>
  <c r="J259" i="6"/>
  <c r="BK132" i="6"/>
  <c r="J335" i="6"/>
  <c r="BK216" i="6"/>
  <c r="BK172" i="6"/>
  <c r="BK118" i="6"/>
  <c r="BK550" i="6"/>
  <c r="BK504" i="6"/>
  <c r="J432" i="6"/>
  <c r="BK375" i="6"/>
  <c r="J300" i="6"/>
  <c r="J244" i="6"/>
  <c r="BK151" i="6"/>
  <c r="J624" i="7"/>
  <c r="BK534" i="7"/>
  <c r="J442" i="7"/>
  <c r="J385" i="7"/>
  <c r="BK179" i="7"/>
  <c r="BK153" i="7"/>
  <c r="J104" i="7"/>
  <c r="J568" i="7"/>
  <c r="J508" i="7"/>
  <c r="BK445" i="7"/>
  <c r="BK391" i="7"/>
  <c r="J342" i="7"/>
  <c r="BK288" i="7"/>
  <c r="BK218" i="7"/>
  <c r="BK165" i="7"/>
  <c r="J607" i="7"/>
  <c r="J528" i="7"/>
  <c r="J460" i="7"/>
  <c r="J388" i="7"/>
  <c r="BK322" i="7"/>
  <c r="J279" i="7"/>
  <c r="BK225" i="7"/>
  <c r="J112" i="7"/>
  <c r="BK568" i="7"/>
  <c r="BK504" i="7"/>
  <c r="BK434" i="7"/>
  <c r="J362" i="7"/>
  <c r="BK270" i="7"/>
  <c r="BK202" i="7"/>
  <c r="J116" i="7"/>
  <c r="J132" i="8"/>
  <c r="BK157" i="8"/>
  <c r="BK149" i="8"/>
  <c r="BK110" i="8"/>
  <c r="J317" i="9"/>
  <c r="J289" i="9"/>
  <c r="J250" i="9"/>
  <c r="BK204" i="9"/>
  <c r="J166" i="9"/>
  <c r="BK122" i="9"/>
  <c r="J336" i="9"/>
  <c r="BK287" i="9"/>
  <c r="BK229" i="9"/>
  <c r="BK198" i="9"/>
  <c r="BK103" i="9"/>
  <c r="BK323" i="9"/>
  <c r="J293" i="9"/>
  <c r="BK256" i="9"/>
  <c r="BK186" i="9"/>
  <c r="BK141" i="9"/>
  <c r="BK237" i="10"/>
  <c r="J195" i="10"/>
  <c r="J156" i="10"/>
  <c r="J233" i="10"/>
  <c r="J179" i="10"/>
  <c r="BK150" i="10"/>
  <c r="J256" i="10"/>
  <c r="BK227" i="10"/>
  <c r="J183" i="10"/>
  <c r="J124" i="10"/>
  <c r="BK136" i="10"/>
  <c r="BK93" i="10"/>
  <c r="J102" i="11"/>
  <c r="BK381" i="2"/>
  <c r="BK362" i="2"/>
  <c r="J324" i="2"/>
  <c r="BK273" i="2"/>
  <c r="J189" i="2"/>
  <c r="BK127" i="2"/>
  <c r="J357" i="2"/>
  <c r="BK314" i="2"/>
  <c r="J193" i="2"/>
  <c r="BK102" i="2"/>
  <c r="J369" i="2"/>
  <c r="BK296" i="2"/>
  <c r="BK251" i="2"/>
  <c r="BK169" i="2"/>
  <c r="BK324" i="2"/>
  <c r="J242" i="2"/>
  <c r="BK187" i="2"/>
  <c r="J145" i="2"/>
  <c r="AS54" i="1"/>
  <c r="J332" i="3"/>
  <c r="J274" i="3"/>
  <c r="BK248" i="3"/>
  <c r="J233" i="3"/>
  <c r="J195" i="3"/>
  <c r="J168" i="3"/>
  <c r="BK130" i="3"/>
  <c r="J95" i="3"/>
  <c r="BK332" i="3"/>
  <c r="BK297" i="3"/>
  <c r="J255" i="3"/>
  <c r="BK199" i="3"/>
  <c r="BK141" i="3"/>
  <c r="BK95" i="3"/>
  <c r="J280" i="4"/>
  <c r="J229" i="4"/>
  <c r="J178" i="4"/>
  <c r="BK119" i="4"/>
  <c r="BK330" i="4"/>
  <c r="J252" i="4"/>
  <c r="BK219" i="4"/>
  <c r="BK95" i="4"/>
  <c r="BK280" i="4"/>
  <c r="J238" i="4"/>
  <c r="J143" i="4"/>
  <c r="BK174" i="4"/>
  <c r="J127" i="4"/>
  <c r="J418" i="5"/>
  <c r="J375" i="5"/>
  <c r="J331" i="5"/>
  <c r="BK296" i="5"/>
  <c r="J260" i="5"/>
  <c r="BK214" i="5"/>
  <c r="BK178" i="5"/>
  <c r="BK430" i="5"/>
  <c r="J342" i="5"/>
  <c r="J301" i="5"/>
  <c r="BK257" i="5"/>
  <c r="J190" i="5"/>
  <c r="J139" i="5"/>
  <c r="BK455" i="5"/>
  <c r="BK418" i="5"/>
  <c r="BK387" i="5"/>
  <c r="J327" i="5"/>
  <c r="BK292" i="5"/>
  <c r="J257" i="5"/>
  <c r="BK210" i="5"/>
  <c r="BK159" i="5"/>
  <c r="BK111" i="5"/>
  <c r="BK99" i="5"/>
  <c r="J550" i="6"/>
  <c r="BK514" i="6"/>
  <c r="BK460" i="6"/>
  <c r="BK420" i="6"/>
  <c r="BK392" i="6"/>
  <c r="J329" i="6"/>
  <c r="J266" i="6"/>
  <c r="BK229" i="6"/>
  <c r="BK527" i="6"/>
  <c r="J484" i="6"/>
  <c r="J452" i="6"/>
  <c r="BK414" i="6"/>
  <c r="J375" i="6"/>
  <c r="J309" i="6"/>
  <c r="J270" i="6"/>
  <c r="J216" i="6"/>
  <c r="J357" i="6"/>
  <c r="BK325" i="6"/>
  <c r="BK189" i="6"/>
  <c r="J155" i="6"/>
  <c r="J110" i="6"/>
  <c r="BK530" i="6"/>
  <c r="BK478" i="6"/>
  <c r="BK395" i="6"/>
  <c r="J363" i="6"/>
  <c r="BK266" i="6"/>
  <c r="BK145" i="6"/>
  <c r="J611" i="7"/>
  <c r="BK518" i="7"/>
  <c r="J449" i="7"/>
  <c r="BK395" i="7"/>
  <c r="J314" i="7"/>
  <c r="J235" i="7"/>
  <c r="J171" i="7"/>
  <c r="BK124" i="7"/>
  <c r="BK583" i="7"/>
  <c r="J534" i="7"/>
  <c r="BK452" i="7"/>
  <c r="BK378" i="7"/>
  <c r="J338" i="7"/>
  <c r="J283" i="7"/>
  <c r="J198" i="7"/>
  <c r="BK137" i="7"/>
  <c r="BK615" i="7"/>
  <c r="BK554" i="7"/>
  <c r="BK520" i="7"/>
  <c r="J456" i="7"/>
  <c r="BK354" i="7"/>
  <c r="J310" i="7"/>
  <c r="BK256" i="7"/>
  <c r="J175" i="7"/>
  <c r="BK624" i="7"/>
  <c r="BK548" i="7"/>
  <c r="J492" i="7"/>
  <c r="J438" i="7"/>
  <c r="J378" i="7"/>
  <c r="J260" i="7"/>
  <c r="BK206" i="7"/>
  <c r="J108" i="7"/>
  <c r="BK129" i="8"/>
  <c r="BK132" i="8"/>
  <c r="BK143" i="8"/>
  <c r="BK103" i="8"/>
  <c r="J129" i="8"/>
  <c r="J325" i="9"/>
  <c r="BK277" i="9"/>
  <c r="BK222" i="9"/>
  <c r="BK176" i="9"/>
  <c r="BK130" i="9"/>
  <c r="J358" i="9"/>
  <c r="BK313" i="9"/>
  <c r="J256" i="9"/>
  <c r="BK210" i="9"/>
  <c r="J148" i="9"/>
  <c r="BK106" i="9"/>
  <c r="J340" i="9"/>
  <c r="J299" i="9"/>
  <c r="BK260" i="9"/>
  <c r="J236" i="9"/>
  <c r="BK194" i="9"/>
  <c r="J130" i="9"/>
  <c r="J224" i="10"/>
  <c r="BK165" i="10"/>
  <c r="BK215" i="10"/>
  <c r="J165" i="10"/>
  <c r="J132" i="10"/>
  <c r="BK233" i="10"/>
  <c r="BK156" i="10"/>
  <c r="J143" i="10"/>
  <c r="J101" i="10"/>
  <c r="BK89" i="11"/>
  <c r="BK121" i="11"/>
  <c r="J339" i="2"/>
  <c r="BK245" i="2"/>
  <c r="J187" i="2"/>
  <c r="BK137" i="2"/>
  <c r="BK365" i="2"/>
  <c r="BK310" i="2"/>
  <c r="J279" i="2"/>
  <c r="BK264" i="2"/>
  <c r="BK230" i="2"/>
  <c r="J222" i="2"/>
  <c r="J153" i="2"/>
  <c r="BK398" i="2"/>
  <c r="J314" i="2"/>
  <c r="J270" i="2"/>
  <c r="J165" i="2"/>
  <c r="BK339" i="2"/>
  <c r="BK268" i="2"/>
  <c r="BK222" i="2"/>
  <c r="BK165" i="2"/>
  <c r="BK122" i="2"/>
  <c r="BK353" i="3"/>
  <c r="BK317" i="3"/>
  <c r="J297" i="3"/>
  <c r="BK258" i="3"/>
  <c r="BK229" i="3"/>
  <c r="J180" i="3"/>
  <c r="J133" i="3"/>
  <c r="J313" i="3"/>
  <c r="BK287" i="3"/>
  <c r="BK250" i="3"/>
  <c r="J222" i="3"/>
  <c r="J203" i="3"/>
  <c r="BK154" i="3"/>
  <c r="J115" i="3"/>
  <c r="J322" i="4"/>
  <c r="BK294" i="4"/>
  <c r="J245" i="4"/>
  <c r="J199" i="4"/>
  <c r="J170" i="4"/>
  <c r="BK127" i="4"/>
  <c r="J339" i="4"/>
  <c r="J308" i="4"/>
  <c r="J276" i="4"/>
  <c r="J250" i="4"/>
  <c r="BK226" i="4"/>
  <c r="BK181" i="4"/>
  <c r="BK123" i="4"/>
  <c r="BK322" i="4"/>
  <c r="J274" i="4"/>
  <c r="BK245" i="4"/>
  <c r="BK212" i="4"/>
  <c r="J158" i="4"/>
  <c r="BK107" i="4"/>
  <c r="BK147" i="4"/>
  <c r="J99" i="4"/>
  <c r="J405" i="5"/>
  <c r="J369" i="5"/>
  <c r="J336" i="5"/>
  <c r="J298" i="5"/>
  <c r="J250" i="5"/>
  <c r="BK217" i="5"/>
  <c r="BK164" i="5"/>
  <c r="J455" i="5"/>
  <c r="J345" i="5"/>
  <c r="BK307" i="5"/>
  <c r="BK263" i="5"/>
  <c r="BK186" i="5"/>
  <c r="BK135" i="5"/>
  <c r="J459" i="5"/>
  <c r="J423" i="5"/>
  <c r="BK375" i="5"/>
  <c r="BK315" i="5"/>
  <c r="BK253" i="5"/>
  <c r="J206" i="5"/>
  <c r="BK155" i="5"/>
  <c r="J103" i="5"/>
  <c r="BK95" i="5"/>
  <c r="J542" i="6"/>
  <c r="BK500" i="6"/>
  <c r="BK448" i="6"/>
  <c r="J418" i="6"/>
  <c r="BK384" i="6"/>
  <c r="J325" i="6"/>
  <c r="BK270" i="6"/>
  <c r="BK233" i="6"/>
  <c r="BK102" i="6"/>
  <c r="J504" i="6"/>
  <c r="J468" i="6"/>
  <c r="J420" i="6"/>
  <c r="BK345" i="6"/>
  <c r="BK306" i="6"/>
  <c r="BK263" i="6"/>
  <c r="J189" i="6"/>
  <c r="J355" i="6"/>
  <c r="J322" i="6"/>
  <c r="BK255" i="6"/>
  <c r="J180" i="6"/>
  <c r="J114" i="6"/>
  <c r="BK558" i="6"/>
  <c r="BK472" i="6"/>
  <c r="BK403" i="6"/>
  <c r="J331" i="6"/>
  <c r="BK282" i="6"/>
  <c r="BK220" i="6"/>
  <c r="J118" i="6"/>
  <c r="BK599" i="7"/>
  <c r="BK514" i="7"/>
  <c r="BK438" i="7"/>
  <c r="BK365" i="7"/>
  <c r="J239" i="7"/>
  <c r="BK175" i="7"/>
  <c r="BK611" i="7"/>
  <c r="BK575" i="7"/>
  <c r="J524" i="7"/>
  <c r="BK456" i="7"/>
  <c r="BK385" i="7"/>
  <c r="BK334" i="7"/>
  <c r="BK277" i="7"/>
  <c r="J202" i="7"/>
  <c r="J141" i="7"/>
  <c r="J619" i="7"/>
  <c r="J550" i="7"/>
  <c r="J504" i="7"/>
  <c r="J413" i="7"/>
  <c r="BK318" i="7"/>
  <c r="J263" i="7"/>
  <c r="J187" i="7"/>
  <c r="J595" i="7"/>
  <c r="J542" i="7"/>
  <c r="BK468" i="7"/>
  <c r="J373" i="7"/>
  <c r="J273" i="7"/>
  <c r="J230" i="7"/>
  <c r="BK133" i="7"/>
  <c r="BK136" i="8"/>
  <c r="BK115" i="8"/>
  <c r="BK99" i="8"/>
  <c r="BK106" i="8"/>
  <c r="J119" i="8"/>
  <c r="J328" i="9"/>
  <c r="BK293" i="9"/>
  <c r="J260" i="9"/>
  <c r="BK214" i="9"/>
  <c r="J168" i="9"/>
  <c r="BK126" i="9"/>
  <c r="J347" i="9"/>
  <c r="J283" i="9"/>
  <c r="J220" i="9"/>
  <c r="BK172" i="9"/>
  <c r="J126" i="9"/>
  <c r="BK328" i="9"/>
  <c r="J295" i="9"/>
  <c r="BK262" i="9"/>
  <c r="J226" i="9"/>
  <c r="BK168" i="9"/>
  <c r="BK117" i="9"/>
  <c r="J191" i="10"/>
  <c r="J153" i="10"/>
  <c r="BK224" i="10"/>
  <c r="BK177" i="10"/>
  <c r="J146" i="10"/>
  <c r="J253" i="10"/>
  <c r="J230" i="10"/>
  <c r="BK159" i="10"/>
  <c r="BK101" i="10"/>
  <c r="J121" i="10"/>
  <c r="J121" i="11"/>
  <c r="J89" i="11"/>
  <c r="BK403" i="2"/>
  <c r="J365" i="2"/>
  <c r="BK298" i="2"/>
  <c r="J249" i="2"/>
  <c r="J184" i="2"/>
  <c r="BK118" i="2"/>
  <c r="J353" i="2"/>
  <c r="J197" i="2"/>
  <c r="J403" i="2"/>
  <c r="J333" i="2"/>
  <c r="BK261" i="2"/>
  <c r="J345" i="2"/>
  <c r="J302" i="2"/>
  <c r="J239" i="2"/>
  <c r="BK176" i="2"/>
  <c r="J118" i="2"/>
  <c r="BK339" i="3"/>
  <c r="J301" i="3"/>
  <c r="BK264" i="3"/>
  <c r="BK203" i="3"/>
  <c r="BK149" i="3"/>
  <c r="J357" i="3"/>
  <c r="BK307" i="3"/>
  <c r="BK266" i="3"/>
  <c r="J244" i="3"/>
  <c r="BK226" i="3"/>
  <c r="BK188" i="3"/>
  <c r="J154" i="3"/>
  <c r="BK107" i="3"/>
  <c r="BK335" i="3"/>
  <c r="J295" i="3"/>
  <c r="J229" i="3"/>
  <c r="J172" i="3"/>
  <c r="BK326" i="4"/>
  <c r="BK270" i="4"/>
  <c r="J215" i="4"/>
  <c r="J181" i="4"/>
  <c r="J111" i="4"/>
  <c r="BK305" i="4"/>
  <c r="BK241" i="4"/>
  <c r="BK208" i="4"/>
  <c r="BK335" i="4"/>
  <c r="BK247" i="4"/>
  <c r="J194" i="4"/>
  <c r="BK158" i="4"/>
  <c r="BK442" i="5"/>
  <c r="BK399" i="5"/>
  <c r="BK351" i="5"/>
  <c r="J309" i="5"/>
  <c r="J253" i="5"/>
  <c r="BK206" i="5"/>
  <c r="J147" i="5"/>
  <c r="BK414" i="5"/>
  <c r="J373" i="5"/>
  <c r="BK336" i="5"/>
  <c r="J296" i="5"/>
  <c r="J229" i="5"/>
  <c r="J159" i="5"/>
  <c r="J107" i="5"/>
  <c r="BK451" i="5"/>
  <c r="J397" i="5"/>
  <c r="BK369" i="5"/>
  <c r="BK321" i="5"/>
  <c r="J276" i="5"/>
  <c r="BK225" i="5"/>
  <c r="J186" i="5"/>
  <c r="BK115" i="5"/>
  <c r="BK546" i="6"/>
  <c r="J487" i="6"/>
  <c r="BK438" i="6"/>
  <c r="J414" i="6"/>
  <c r="BK331" i="6"/>
  <c r="BK276" i="6"/>
  <c r="BK236" i="6"/>
  <c r="BK114" i="6"/>
  <c r="BK507" i="6"/>
  <c r="J472" i="6"/>
  <c r="J438" i="6"/>
  <c r="J399" i="6"/>
  <c r="BK341" i="6"/>
  <c r="J285" i="6"/>
  <c r="BK204" i="6"/>
  <c r="BK351" i="6"/>
  <c r="BK309" i="6"/>
  <c r="J204" i="6"/>
  <c r="J132" i="6"/>
  <c r="BK561" i="6"/>
  <c r="BK521" i="6"/>
  <c r="BK456" i="6"/>
  <c r="J388" i="6"/>
  <c r="BK329" i="6"/>
  <c r="BK225" i="6"/>
  <c r="BK136" i="6"/>
  <c r="BK607" i="7"/>
  <c r="J512" i="7"/>
  <c r="J476" i="7"/>
  <c r="BK399" i="7"/>
  <c r="J306" i="7"/>
  <c r="BK263" i="7"/>
  <c r="J168" i="7"/>
  <c r="BK603" i="7"/>
  <c r="J554" i="7"/>
  <c r="BK476" i="7"/>
  <c r="BK330" i="7"/>
  <c r="J270" i="7"/>
  <c r="J195" i="7"/>
  <c r="J133" i="7"/>
  <c r="J579" i="7"/>
  <c r="J514" i="7"/>
  <c r="BK417" i="7"/>
  <c r="J365" i="7"/>
  <c r="J304" i="7"/>
  <c r="BK260" i="7"/>
  <c r="J146" i="7"/>
  <c r="J587" i="7"/>
  <c r="BK528" i="7"/>
  <c r="BK449" i="7"/>
  <c r="BK382" i="7"/>
  <c r="BK298" i="7"/>
  <c r="J221" i="7"/>
  <c r="J157" i="8"/>
  <c r="BK119" i="8"/>
  <c r="J106" i="8"/>
  <c r="J141" i="8"/>
  <c r="J136" i="8"/>
  <c r="J332" i="9"/>
  <c r="BK281" i="9"/>
  <c r="BK232" i="9"/>
  <c r="BK180" i="9"/>
  <c r="J134" i="9"/>
  <c r="J352" i="9"/>
  <c r="BK311" i="9"/>
  <c r="BK242" i="9"/>
  <c r="J180" i="9"/>
  <c r="J144" i="9"/>
  <c r="J344" i="9"/>
  <c r="J301" i="9"/>
  <c r="J266" i="9"/>
  <c r="J229" i="9"/>
  <c r="J176" i="9"/>
  <c r="BK113" i="9"/>
  <c r="BK218" i="10"/>
  <c r="BK183" i="10"/>
  <c r="BK146" i="10"/>
  <c r="BK221" i="10"/>
  <c r="BK170" i="10"/>
  <c r="BK124" i="10"/>
  <c r="BK240" i="10"/>
  <c r="BK195" i="10"/>
  <c r="J150" i="10"/>
  <c r="BK97" i="10"/>
  <c r="J105" i="10"/>
  <c r="J126" i="11"/>
  <c r="T97" i="2" l="1"/>
  <c r="BK164" i="2"/>
  <c r="J164" i="2"/>
  <c r="J63" i="2"/>
  <c r="T164" i="2"/>
  <c r="T192" i="2"/>
  <c r="P213" i="2"/>
  <c r="T213" i="2"/>
  <c r="BK225" i="2"/>
  <c r="J225" i="2"/>
  <c r="J66" i="2"/>
  <c r="R225" i="2"/>
  <c r="T225" i="2"/>
  <c r="R234" i="2"/>
  <c r="P332" i="2"/>
  <c r="BK361" i="2"/>
  <c r="J361" i="2" s="1"/>
  <c r="J69" i="2" s="1"/>
  <c r="R361" i="2"/>
  <c r="P372" i="2"/>
  <c r="BK380" i="2"/>
  <c r="J380" i="2"/>
  <c r="J72" i="2"/>
  <c r="T380" i="2"/>
  <c r="T379" i="2" s="1"/>
  <c r="P393" i="2"/>
  <c r="BK402" i="2"/>
  <c r="J402" i="2" s="1"/>
  <c r="J75" i="2" s="1"/>
  <c r="T402" i="2"/>
  <c r="BK94" i="3"/>
  <c r="BK93" i="3" s="1"/>
  <c r="J94" i="3"/>
  <c r="J61" i="3" s="1"/>
  <c r="T94" i="3"/>
  <c r="P183" i="3"/>
  <c r="T183" i="3"/>
  <c r="P194" i="3"/>
  <c r="T194" i="3"/>
  <c r="P211" i="3"/>
  <c r="R211" i="3"/>
  <c r="BK325" i="3"/>
  <c r="J325" i="3"/>
  <c r="J66" i="3" s="1"/>
  <c r="R325" i="3"/>
  <c r="BK338" i="3"/>
  <c r="J338" i="3"/>
  <c r="J67" i="3"/>
  <c r="T338" i="3"/>
  <c r="BK352" i="3"/>
  <c r="R352" i="3"/>
  <c r="BK361" i="3"/>
  <c r="J361" i="3" s="1"/>
  <c r="J72" i="3" s="1"/>
  <c r="R361" i="3"/>
  <c r="T94" i="4"/>
  <c r="P185" i="4"/>
  <c r="T185" i="4"/>
  <c r="P198" i="4"/>
  <c r="T198" i="4"/>
  <c r="P207" i="4"/>
  <c r="BK284" i="4"/>
  <c r="J284" i="4"/>
  <c r="J65" i="4"/>
  <c r="P293" i="4"/>
  <c r="BK304" i="4"/>
  <c r="J304" i="4"/>
  <c r="J67" i="4" s="1"/>
  <c r="R304" i="4"/>
  <c r="R312" i="4"/>
  <c r="R311" i="4"/>
  <c r="P321" i="4"/>
  <c r="BK334" i="4"/>
  <c r="J334" i="4" s="1"/>
  <c r="J72" i="4" s="1"/>
  <c r="R334" i="4"/>
  <c r="P94" i="5"/>
  <c r="BK245" i="5"/>
  <c r="J245" i="5"/>
  <c r="J64" i="5"/>
  <c r="P245" i="5"/>
  <c r="BK413" i="5"/>
  <c r="J413" i="5"/>
  <c r="J65" i="5" s="1"/>
  <c r="BK422" i="5"/>
  <c r="J422" i="5" s="1"/>
  <c r="J66" i="5" s="1"/>
  <c r="T422" i="5"/>
  <c r="P433" i="5"/>
  <c r="BK441" i="5"/>
  <c r="J441" i="5"/>
  <c r="J69" i="5" s="1"/>
  <c r="T441" i="5"/>
  <c r="T440" i="5" s="1"/>
  <c r="P450" i="5"/>
  <c r="BK463" i="5"/>
  <c r="J463" i="5"/>
  <c r="J72" i="5" s="1"/>
  <c r="R463" i="5"/>
  <c r="R97" i="6"/>
  <c r="BK199" i="6"/>
  <c r="J199" i="6" s="1"/>
  <c r="J64" i="6" s="1"/>
  <c r="R208" i="6"/>
  <c r="BK224" i="6"/>
  <c r="J224" i="6" s="1"/>
  <c r="J68" i="6" s="1"/>
  <c r="P398" i="6"/>
  <c r="BK492" i="6"/>
  <c r="J492" i="6" s="1"/>
  <c r="J71" i="6" s="1"/>
  <c r="BK499" i="6"/>
  <c r="J499" i="6"/>
  <c r="J72" i="6" s="1"/>
  <c r="T545" i="6"/>
  <c r="BK103" i="7"/>
  <c r="J103" i="7" s="1"/>
  <c r="J61" i="7" s="1"/>
  <c r="BK145" i="7"/>
  <c r="J145" i="7"/>
  <c r="J62" i="7"/>
  <c r="BK190" i="7"/>
  <c r="J190" i="7" s="1"/>
  <c r="J63" i="7" s="1"/>
  <c r="BK234" i="7"/>
  <c r="J234" i="7" s="1"/>
  <c r="J65" i="7" s="1"/>
  <c r="BK255" i="7"/>
  <c r="J255" i="7"/>
  <c r="J66" i="7" s="1"/>
  <c r="BK287" i="7"/>
  <c r="J287" i="7"/>
  <c r="J67" i="7" s="1"/>
  <c r="BK358" i="7"/>
  <c r="J358" i="7"/>
  <c r="J68" i="7"/>
  <c r="T377" i="7"/>
  <c r="T394" i="7"/>
  <c r="T420" i="7"/>
  <c r="BK433" i="7"/>
  <c r="J433" i="7" s="1"/>
  <c r="J75" i="7" s="1"/>
  <c r="R459" i="7"/>
  <c r="BK507" i="7"/>
  <c r="J507" i="7"/>
  <c r="J77" i="7" s="1"/>
  <c r="T523" i="7"/>
  <c r="P559" i="7"/>
  <c r="P578" i="7"/>
  <c r="R92" i="8"/>
  <c r="R91" i="8"/>
  <c r="T114" i="8"/>
  <c r="BK135" i="8"/>
  <c r="J135" i="8" s="1"/>
  <c r="J66" i="8" s="1"/>
  <c r="P166" i="8"/>
  <c r="P155" i="8" s="1"/>
  <c r="P97" i="2"/>
  <c r="BK156" i="2"/>
  <c r="J156" i="2"/>
  <c r="J62" i="2"/>
  <c r="R156" i="2"/>
  <c r="T156" i="2"/>
  <c r="R164" i="2"/>
  <c r="P192" i="2"/>
  <c r="BK213" i="2"/>
  <c r="J213" i="2"/>
  <c r="J65" i="2"/>
  <c r="R213" i="2"/>
  <c r="P225" i="2"/>
  <c r="P234" i="2"/>
  <c r="BK332" i="2"/>
  <c r="J332" i="2" s="1"/>
  <c r="J68" i="2" s="1"/>
  <c r="T332" i="2"/>
  <c r="T361" i="2"/>
  <c r="R372" i="2"/>
  <c r="P380" i="2"/>
  <c r="P379" i="2"/>
  <c r="R393" i="2"/>
  <c r="P402" i="2"/>
  <c r="BK94" i="4"/>
  <c r="J94" i="4"/>
  <c r="J61" i="4"/>
  <c r="P94" i="4"/>
  <c r="BK207" i="4"/>
  <c r="J207" i="4"/>
  <c r="J64" i="4"/>
  <c r="T207" i="4"/>
  <c r="R284" i="4"/>
  <c r="BK293" i="4"/>
  <c r="J293" i="4"/>
  <c r="J66" i="4"/>
  <c r="T293" i="4"/>
  <c r="T304" i="4"/>
  <c r="P312" i="4"/>
  <c r="P311" i="4" s="1"/>
  <c r="BK321" i="4"/>
  <c r="J321" i="4"/>
  <c r="J71" i="4"/>
  <c r="R321" i="4"/>
  <c r="R320" i="4" s="1"/>
  <c r="P334" i="4"/>
  <c r="BK94" i="5"/>
  <c r="T94" i="5"/>
  <c r="P197" i="5"/>
  <c r="T197" i="5"/>
  <c r="P233" i="5"/>
  <c r="T233" i="5"/>
  <c r="T245" i="5"/>
  <c r="R413" i="5"/>
  <c r="P422" i="5"/>
  <c r="BK433" i="5"/>
  <c r="J433" i="5" s="1"/>
  <c r="J67" i="5" s="1"/>
  <c r="R433" i="5"/>
  <c r="R441" i="5"/>
  <c r="R440" i="5" s="1"/>
  <c r="R450" i="5"/>
  <c r="R449" i="5"/>
  <c r="P463" i="5"/>
  <c r="BK97" i="6"/>
  <c r="J97" i="6" s="1"/>
  <c r="J61" i="6" s="1"/>
  <c r="T199" i="6"/>
  <c r="BK208" i="6"/>
  <c r="J208" i="6" s="1"/>
  <c r="J65" i="6" s="1"/>
  <c r="T224" i="6"/>
  <c r="T223" i="6" s="1"/>
  <c r="T398" i="6"/>
  <c r="P492" i="6"/>
  <c r="P499" i="6"/>
  <c r="BK545" i="6"/>
  <c r="J545" i="6" s="1"/>
  <c r="J73" i="6" s="1"/>
  <c r="T103" i="7"/>
  <c r="P145" i="7"/>
  <c r="T190" i="7"/>
  <c r="R234" i="7"/>
  <c r="P255" i="7"/>
  <c r="P102" i="7" s="1"/>
  <c r="P287" i="7"/>
  <c r="R358" i="7"/>
  <c r="R377" i="7"/>
  <c r="R394" i="7"/>
  <c r="R420" i="7"/>
  <c r="T433" i="7"/>
  <c r="T459" i="7"/>
  <c r="R507" i="7"/>
  <c r="BK523" i="7"/>
  <c r="J523" i="7" s="1"/>
  <c r="J78" i="7" s="1"/>
  <c r="BK559" i="7"/>
  <c r="J559" i="7" s="1"/>
  <c r="J79" i="7" s="1"/>
  <c r="BK578" i="7"/>
  <c r="J578" i="7"/>
  <c r="J80" i="7" s="1"/>
  <c r="BK92" i="8"/>
  <c r="BK114" i="8"/>
  <c r="J114" i="8"/>
  <c r="J65" i="8" s="1"/>
  <c r="P135" i="8"/>
  <c r="T166" i="8"/>
  <c r="T155" i="8"/>
  <c r="P93" i="9"/>
  <c r="T93" i="9"/>
  <c r="BK129" i="9"/>
  <c r="J129" i="9" s="1"/>
  <c r="J66" i="9" s="1"/>
  <c r="T129" i="9"/>
  <c r="T276" i="9"/>
  <c r="R92" i="10"/>
  <c r="R120" i="10"/>
  <c r="P127" i="10"/>
  <c r="T127" i="10"/>
  <c r="R139" i="10"/>
  <c r="P172" i="10"/>
  <c r="BK187" i="10"/>
  <c r="J187" i="10"/>
  <c r="J66" i="10"/>
  <c r="T187" i="10"/>
  <c r="BK207" i="10"/>
  <c r="J207" i="10"/>
  <c r="J69" i="10" s="1"/>
  <c r="T207" i="10"/>
  <c r="T243" i="10"/>
  <c r="T88" i="11"/>
  <c r="P97" i="11"/>
  <c r="P87" i="11" s="1"/>
  <c r="P86" i="11" s="1"/>
  <c r="AU64" i="1" s="1"/>
  <c r="P97" i="6"/>
  <c r="R199" i="6"/>
  <c r="T208" i="6"/>
  <c r="R224" i="6"/>
  <c r="BK398" i="6"/>
  <c r="J398" i="6"/>
  <c r="J69" i="6"/>
  <c r="T492" i="6"/>
  <c r="R499" i="6"/>
  <c r="P545" i="6"/>
  <c r="R103" i="7"/>
  <c r="R145" i="7"/>
  <c r="P190" i="7"/>
  <c r="P234" i="7"/>
  <c r="T255" i="7"/>
  <c r="R287" i="7"/>
  <c r="P358" i="7"/>
  <c r="BK377" i="7"/>
  <c r="J377" i="7"/>
  <c r="J71" i="7" s="1"/>
  <c r="P394" i="7"/>
  <c r="P420" i="7"/>
  <c r="R433" i="7"/>
  <c r="BK459" i="7"/>
  <c r="J459" i="7" s="1"/>
  <c r="J76" i="7" s="1"/>
  <c r="T507" i="7"/>
  <c r="R523" i="7"/>
  <c r="R559" i="7"/>
  <c r="R578" i="7"/>
  <c r="T92" i="8"/>
  <c r="T91" i="8"/>
  <c r="P114" i="8"/>
  <c r="P113" i="8" s="1"/>
  <c r="T135" i="8"/>
  <c r="BK166" i="8"/>
  <c r="J166" i="8" s="1"/>
  <c r="J70" i="8" s="1"/>
  <c r="BK93" i="9"/>
  <c r="J93" i="9"/>
  <c r="J61" i="9" s="1"/>
  <c r="BK102" i="9"/>
  <c r="J102" i="9"/>
  <c r="J62" i="9" s="1"/>
  <c r="R102" i="9"/>
  <c r="BK121" i="9"/>
  <c r="J121" i="9"/>
  <c r="J65" i="9"/>
  <c r="P129" i="9"/>
  <c r="BK276" i="9"/>
  <c r="J276" i="9"/>
  <c r="J67" i="9" s="1"/>
  <c r="R276" i="9"/>
  <c r="BK92" i="10"/>
  <c r="J92" i="10"/>
  <c r="J61" i="10"/>
  <c r="T92" i="10"/>
  <c r="P120" i="10"/>
  <c r="BK127" i="10"/>
  <c r="J127" i="10" s="1"/>
  <c r="J63" i="10" s="1"/>
  <c r="R127" i="10"/>
  <c r="P139" i="10"/>
  <c r="BK172" i="10"/>
  <c r="J172" i="10" s="1"/>
  <c r="J65" i="10" s="1"/>
  <c r="T172" i="10"/>
  <c r="R187" i="10"/>
  <c r="P199" i="10"/>
  <c r="T199" i="10"/>
  <c r="P207" i="10"/>
  <c r="BK243" i="10"/>
  <c r="J243" i="10" s="1"/>
  <c r="J70" i="10" s="1"/>
  <c r="R243" i="10"/>
  <c r="BK88" i="11"/>
  <c r="J88" i="11" s="1"/>
  <c r="J61" i="11" s="1"/>
  <c r="R88" i="11"/>
  <c r="R97" i="11"/>
  <c r="BK97" i="2"/>
  <c r="J97" i="2" s="1"/>
  <c r="J61" i="2" s="1"/>
  <c r="R97" i="2"/>
  <c r="P156" i="2"/>
  <c r="P164" i="2"/>
  <c r="BK192" i="2"/>
  <c r="BK96" i="2" s="1"/>
  <c r="J96" i="2" s="1"/>
  <c r="J60" i="2" s="1"/>
  <c r="J192" i="2"/>
  <c r="J64" i="2" s="1"/>
  <c r="R192" i="2"/>
  <c r="BK234" i="2"/>
  <c r="J234" i="2" s="1"/>
  <c r="J67" i="2" s="1"/>
  <c r="T234" i="2"/>
  <c r="R332" i="2"/>
  <c r="P361" i="2"/>
  <c r="BK372" i="2"/>
  <c r="J372" i="2" s="1"/>
  <c r="J70" i="2" s="1"/>
  <c r="T372" i="2"/>
  <c r="R380" i="2"/>
  <c r="R379" i="2"/>
  <c r="BK393" i="2"/>
  <c r="J393" i="2"/>
  <c r="J74" i="2" s="1"/>
  <c r="T393" i="2"/>
  <c r="T392" i="2"/>
  <c r="R402" i="2"/>
  <c r="P94" i="3"/>
  <c r="R94" i="3"/>
  <c r="BK183" i="3"/>
  <c r="J183" i="3"/>
  <c r="J62" i="3" s="1"/>
  <c r="R183" i="3"/>
  <c r="BK194" i="3"/>
  <c r="J194" i="3" s="1"/>
  <c r="J63" i="3" s="1"/>
  <c r="R194" i="3"/>
  <c r="BK211" i="3"/>
  <c r="J211" i="3"/>
  <c r="J64" i="3" s="1"/>
  <c r="T211" i="3"/>
  <c r="P325" i="3"/>
  <c r="T325" i="3"/>
  <c r="P338" i="3"/>
  <c r="R338" i="3"/>
  <c r="P352" i="3"/>
  <c r="T352" i="3"/>
  <c r="P361" i="3"/>
  <c r="T361" i="3"/>
  <c r="R94" i="4"/>
  <c r="BK185" i="4"/>
  <c r="J185" i="4" s="1"/>
  <c r="J62" i="4" s="1"/>
  <c r="R185" i="4"/>
  <c r="BK198" i="4"/>
  <c r="J198" i="4" s="1"/>
  <c r="J63" i="4" s="1"/>
  <c r="R198" i="4"/>
  <c r="R207" i="4"/>
  <c r="P284" i="4"/>
  <c r="T284" i="4"/>
  <c r="R293" i="4"/>
  <c r="P304" i="4"/>
  <c r="BK312" i="4"/>
  <c r="J312" i="4" s="1"/>
  <c r="J69" i="4" s="1"/>
  <c r="T312" i="4"/>
  <c r="T311" i="4" s="1"/>
  <c r="T321" i="4"/>
  <c r="T334" i="4"/>
  <c r="R94" i="5"/>
  <c r="BK197" i="5"/>
  <c r="J197" i="5" s="1"/>
  <c r="J62" i="5" s="1"/>
  <c r="R197" i="5"/>
  <c r="BK233" i="5"/>
  <c r="J233" i="5"/>
  <c r="J63" i="5"/>
  <c r="R233" i="5"/>
  <c r="R245" i="5"/>
  <c r="P413" i="5"/>
  <c r="T413" i="5"/>
  <c r="R422" i="5"/>
  <c r="T433" i="5"/>
  <c r="P441" i="5"/>
  <c r="P440" i="5"/>
  <c r="BK450" i="5"/>
  <c r="J450" i="5" s="1"/>
  <c r="J71" i="5" s="1"/>
  <c r="T450" i="5"/>
  <c r="T463" i="5"/>
  <c r="T97" i="6"/>
  <c r="P199" i="6"/>
  <c r="P208" i="6"/>
  <c r="P224" i="6"/>
  <c r="P223" i="6" s="1"/>
  <c r="R398" i="6"/>
  <c r="R492" i="6"/>
  <c r="T499" i="6"/>
  <c r="R545" i="6"/>
  <c r="P103" i="7"/>
  <c r="T145" i="7"/>
  <c r="R190" i="7"/>
  <c r="T234" i="7"/>
  <c r="R255" i="7"/>
  <c r="T287" i="7"/>
  <c r="T358" i="7"/>
  <c r="P377" i="7"/>
  <c r="BK394" i="7"/>
  <c r="J394" i="7"/>
  <c r="J72" i="7" s="1"/>
  <c r="BK420" i="7"/>
  <c r="J420" i="7"/>
  <c r="J73" i="7" s="1"/>
  <c r="P433" i="7"/>
  <c r="P459" i="7"/>
  <c r="P507" i="7"/>
  <c r="P523" i="7"/>
  <c r="T559" i="7"/>
  <c r="T578" i="7"/>
  <c r="P92" i="8"/>
  <c r="P91" i="8" s="1"/>
  <c r="R114" i="8"/>
  <c r="R135" i="8"/>
  <c r="R166" i="8"/>
  <c r="R155" i="8"/>
  <c r="R93" i="9"/>
  <c r="R92" i="9" s="1"/>
  <c r="P102" i="9"/>
  <c r="T102" i="9"/>
  <c r="P121" i="9"/>
  <c r="R121" i="9"/>
  <c r="T121" i="9"/>
  <c r="T120" i="9"/>
  <c r="R129" i="9"/>
  <c r="P276" i="9"/>
  <c r="P92" i="10"/>
  <c r="BK120" i="10"/>
  <c r="J120" i="10" s="1"/>
  <c r="J62" i="10" s="1"/>
  <c r="T120" i="10"/>
  <c r="BK139" i="10"/>
  <c r="J139" i="10" s="1"/>
  <c r="J64" i="10" s="1"/>
  <c r="T139" i="10"/>
  <c r="R172" i="10"/>
  <c r="P187" i="10"/>
  <c r="BK199" i="10"/>
  <c r="J199" i="10"/>
  <c r="J67" i="10"/>
  <c r="R199" i="10"/>
  <c r="R207" i="10"/>
  <c r="R206" i="10"/>
  <c r="P243" i="10"/>
  <c r="P88" i="11"/>
  <c r="BK97" i="11"/>
  <c r="J97" i="11" s="1"/>
  <c r="J62" i="11" s="1"/>
  <c r="T97" i="11"/>
  <c r="BK321" i="3"/>
  <c r="J321" i="3"/>
  <c r="J65" i="3"/>
  <c r="BK346" i="3"/>
  <c r="J346" i="3" s="1"/>
  <c r="J69" i="3" s="1"/>
  <c r="BK572" i="6"/>
  <c r="J572" i="6" s="1"/>
  <c r="J75" i="6" s="1"/>
  <c r="BK229" i="7"/>
  <c r="J229" i="7"/>
  <c r="J64" i="7"/>
  <c r="BK183" i="6"/>
  <c r="J183" i="6" s="1"/>
  <c r="J62" i="6" s="1"/>
  <c r="BK188" i="6"/>
  <c r="J188" i="6" s="1"/>
  <c r="J63" i="6" s="1"/>
  <c r="BK372" i="7"/>
  <c r="J372" i="7"/>
  <c r="J69" i="7" s="1"/>
  <c r="BK623" i="7"/>
  <c r="J623" i="7"/>
  <c r="J81" i="7" s="1"/>
  <c r="BK105" i="8"/>
  <c r="J105" i="8"/>
  <c r="J62" i="8"/>
  <c r="BK109" i="8"/>
  <c r="J109" i="8" s="1"/>
  <c r="J63" i="8" s="1"/>
  <c r="BK156" i="8"/>
  <c r="J156" i="8" s="1"/>
  <c r="J68" i="8" s="1"/>
  <c r="BK161" i="8"/>
  <c r="J161" i="8"/>
  <c r="J69" i="8"/>
  <c r="BK357" i="9"/>
  <c r="J357" i="9" s="1"/>
  <c r="J71" i="9" s="1"/>
  <c r="BK110" i="11"/>
  <c r="J110" i="11" s="1"/>
  <c r="J63" i="11" s="1"/>
  <c r="BK115" i="11"/>
  <c r="J115" i="11"/>
  <c r="J64" i="11" s="1"/>
  <c r="BK428" i="7"/>
  <c r="J428" i="7"/>
  <c r="J74" i="7" s="1"/>
  <c r="BK116" i="9"/>
  <c r="J116" i="9"/>
  <c r="J63" i="9"/>
  <c r="BK351" i="9"/>
  <c r="J351" i="9" s="1"/>
  <c r="J69" i="9" s="1"/>
  <c r="BK219" i="6"/>
  <c r="J219" i="6" s="1"/>
  <c r="J66" i="6" s="1"/>
  <c r="BK120" i="11"/>
  <c r="J120" i="11"/>
  <c r="J65" i="11"/>
  <c r="BK125" i="11"/>
  <c r="J125" i="11" s="1"/>
  <c r="J66" i="11" s="1"/>
  <c r="J55" i="11"/>
  <c r="J80" i="11"/>
  <c r="BE89" i="11"/>
  <c r="BE121" i="11"/>
  <c r="F55" i="11"/>
  <c r="BE116" i="11"/>
  <c r="BE106" i="11"/>
  <c r="BE111" i="11"/>
  <c r="BE126" i="11"/>
  <c r="E48" i="11"/>
  <c r="BE93" i="11"/>
  <c r="BE98" i="11"/>
  <c r="BE102" i="11"/>
  <c r="BK120" i="9"/>
  <c r="J120" i="9" s="1"/>
  <c r="J64" i="9" s="1"/>
  <c r="J55" i="10"/>
  <c r="J84" i="10"/>
  <c r="F87" i="10"/>
  <c r="BE97" i="10"/>
  <c r="BE113" i="10"/>
  <c r="BE124" i="10"/>
  <c r="BE132" i="10"/>
  <c r="BE136" i="10"/>
  <c r="E80" i="10"/>
  <c r="BE93" i="10"/>
  <c r="BE105" i="10"/>
  <c r="BE109" i="10"/>
  <c r="BE128" i="10"/>
  <c r="BE143" i="10"/>
  <c r="BE159" i="10"/>
  <c r="BE177" i="10"/>
  <c r="BE191" i="10"/>
  <c r="BE200" i="10"/>
  <c r="BE208" i="10"/>
  <c r="BE218" i="10"/>
  <c r="BE224" i="10"/>
  <c r="BE230" i="10"/>
  <c r="BE237" i="10"/>
  <c r="BE247" i="10"/>
  <c r="BE250" i="10"/>
  <c r="BE253" i="10"/>
  <c r="BE101" i="10"/>
  <c r="BE116" i="10"/>
  <c r="BE121" i="10"/>
  <c r="BE140" i="10"/>
  <c r="BE146" i="10"/>
  <c r="BE150" i="10"/>
  <c r="BE165" i="10"/>
  <c r="BE167" i="10"/>
  <c r="BE170" i="10"/>
  <c r="BE173" i="10"/>
  <c r="BE183" i="10"/>
  <c r="BE203" i="10"/>
  <c r="BE211" i="10"/>
  <c r="BE221" i="10"/>
  <c r="BE240" i="10"/>
  <c r="BE256" i="10"/>
  <c r="BE153" i="10"/>
  <c r="BE156" i="10"/>
  <c r="BE162" i="10"/>
  <c r="BE179" i="10"/>
  <c r="BE188" i="10"/>
  <c r="BE195" i="10"/>
  <c r="BE215" i="10"/>
  <c r="BE227" i="10"/>
  <c r="BE233" i="10"/>
  <c r="BE244" i="10"/>
  <c r="J92" i="8"/>
  <c r="J61" i="8" s="1"/>
  <c r="E81" i="9"/>
  <c r="J85" i="9"/>
  <c r="F88" i="9"/>
  <c r="BE117" i="9"/>
  <c r="BE134" i="9"/>
  <c r="BE137" i="9"/>
  <c r="BE155" i="9"/>
  <c r="BE158" i="9"/>
  <c r="BE166" i="9"/>
  <c r="BE172" i="9"/>
  <c r="BE190" i="9"/>
  <c r="BE202" i="9"/>
  <c r="BE214" i="9"/>
  <c r="BE246" i="9"/>
  <c r="BE250" i="9"/>
  <c r="BE254" i="9"/>
  <c r="BE256" i="9"/>
  <c r="BE262" i="9"/>
  <c r="BE270" i="9"/>
  <c r="BE277" i="9"/>
  <c r="BE295" i="9"/>
  <c r="BE299" i="9"/>
  <c r="BE311" i="9"/>
  <c r="BE313" i="9"/>
  <c r="BE319" i="9"/>
  <c r="BE336" i="9"/>
  <c r="BE347" i="9"/>
  <c r="BE94" i="9"/>
  <c r="BE98" i="9"/>
  <c r="BE122" i="9"/>
  <c r="BE130" i="9"/>
  <c r="BE148" i="9"/>
  <c r="BE180" i="9"/>
  <c r="BE208" i="9"/>
  <c r="BE226" i="9"/>
  <c r="BE232" i="9"/>
  <c r="BE238" i="9"/>
  <c r="BE266" i="9"/>
  <c r="BE273" i="9"/>
  <c r="BE283" i="9"/>
  <c r="BE289" i="9"/>
  <c r="BE293" i="9"/>
  <c r="BE301" i="9"/>
  <c r="BE307" i="9"/>
  <c r="BE317" i="9"/>
  <c r="BE325" i="9"/>
  <c r="BE328" i="9"/>
  <c r="BE340" i="9"/>
  <c r="BE352" i="9"/>
  <c r="BE358" i="9"/>
  <c r="J55" i="9"/>
  <c r="BE103" i="9"/>
  <c r="BE106" i="9"/>
  <c r="BE109" i="9"/>
  <c r="BE113" i="9"/>
  <c r="BE126" i="9"/>
  <c r="BE141" i="9"/>
  <c r="BE144" i="9"/>
  <c r="BE151" i="9"/>
  <c r="BE162" i="9"/>
  <c r="BE168" i="9"/>
  <c r="BE176" i="9"/>
  <c r="BE184" i="9"/>
  <c r="BE186" i="9"/>
  <c r="BE194" i="9"/>
  <c r="BE198" i="9"/>
  <c r="BE204" i="9"/>
  <c r="BE210" i="9"/>
  <c r="BE216" i="9"/>
  <c r="BE220" i="9"/>
  <c r="BE222" i="9"/>
  <c r="BE229" i="9"/>
  <c r="BE236" i="9"/>
  <c r="BE242" i="9"/>
  <c r="BE260" i="9"/>
  <c r="BE281" i="9"/>
  <c r="BE287" i="9"/>
  <c r="BE305" i="9"/>
  <c r="BE323" i="9"/>
  <c r="BE332" i="9"/>
  <c r="BE344" i="9"/>
  <c r="J87" i="8"/>
  <c r="BE93" i="8"/>
  <c r="BE141" i="8"/>
  <c r="BE153" i="8"/>
  <c r="BE167" i="8"/>
  <c r="E48" i="8"/>
  <c r="F87" i="8"/>
  <c r="BE97" i="8"/>
  <c r="BE119" i="8"/>
  <c r="BE123" i="8"/>
  <c r="BE126" i="8"/>
  <c r="BE129" i="8"/>
  <c r="BE136" i="8"/>
  <c r="BE157" i="8"/>
  <c r="BE171" i="8"/>
  <c r="J52" i="8"/>
  <c r="BE115" i="8"/>
  <c r="BE139" i="8"/>
  <c r="BE149" i="8"/>
  <c r="BE99" i="8"/>
  <c r="BE103" i="8"/>
  <c r="BE106" i="8"/>
  <c r="BE110" i="8"/>
  <c r="BE132" i="8"/>
  <c r="BE143" i="8"/>
  <c r="BE146" i="8"/>
  <c r="BE162" i="8"/>
  <c r="BK96" i="6"/>
  <c r="BE108" i="7"/>
  <c r="BE112" i="7"/>
  <c r="BE120" i="7"/>
  <c r="BE128" i="7"/>
  <c r="BE141" i="7"/>
  <c r="BE168" i="7"/>
  <c r="BE171" i="7"/>
  <c r="BE179" i="7"/>
  <c r="BE198" i="7"/>
  <c r="BE218" i="7"/>
  <c r="BE230" i="7"/>
  <c r="BE235" i="7"/>
  <c r="BE239" i="7"/>
  <c r="BE263" i="7"/>
  <c r="BE273" i="7"/>
  <c r="BE279" i="7"/>
  <c r="BE300" i="7"/>
  <c r="BE330" i="7"/>
  <c r="BE338" i="7"/>
  <c r="BE342" i="7"/>
  <c r="BE354" i="7"/>
  <c r="BE365" i="7"/>
  <c r="BE388" i="7"/>
  <c r="BE402" i="7"/>
  <c r="BE456" i="7"/>
  <c r="BE476" i="7"/>
  <c r="BE514" i="7"/>
  <c r="BE518" i="7"/>
  <c r="BE534" i="7"/>
  <c r="BE550" i="7"/>
  <c r="BE554" i="7"/>
  <c r="BE556" i="7"/>
  <c r="BE607" i="7"/>
  <c r="BE615" i="7"/>
  <c r="BE619" i="7"/>
  <c r="BE624" i="7"/>
  <c r="BE133" i="7"/>
  <c r="BE150" i="7"/>
  <c r="BE165" i="7"/>
  <c r="BE191" i="7"/>
  <c r="BE195" i="7"/>
  <c r="BE210" i="7"/>
  <c r="BE221" i="7"/>
  <c r="BE314" i="7"/>
  <c r="BE326" i="7"/>
  <c r="BE334" i="7"/>
  <c r="BE378" i="7"/>
  <c r="BE382" i="7"/>
  <c r="BE385" i="7"/>
  <c r="BE395" i="7"/>
  <c r="BE425" i="7"/>
  <c r="BE429" i="7"/>
  <c r="BE438" i="7"/>
  <c r="BE445" i="7"/>
  <c r="BE449" i="7"/>
  <c r="BE468" i="7"/>
  <c r="BE472" i="7"/>
  <c r="BE488" i="7"/>
  <c r="BE492" i="7"/>
  <c r="BE530" i="7"/>
  <c r="BE538" i="7"/>
  <c r="BE542" i="7"/>
  <c r="BE544" i="7"/>
  <c r="BE587" i="7"/>
  <c r="BE595" i="7"/>
  <c r="BE599" i="7"/>
  <c r="BE603" i="7"/>
  <c r="BE611" i="7"/>
  <c r="E48" i="7"/>
  <c r="J52" i="7"/>
  <c r="J55" i="7"/>
  <c r="BE124" i="7"/>
  <c r="BE146" i="7"/>
  <c r="BE153" i="7"/>
  <c r="BE161" i="7"/>
  <c r="BE175" i="7"/>
  <c r="BE187" i="7"/>
  <c r="BE206" i="7"/>
  <c r="BE247" i="7"/>
  <c r="BE251" i="7"/>
  <c r="BE260" i="7"/>
  <c r="BE294" i="7"/>
  <c r="BE298" i="7"/>
  <c r="BE350" i="7"/>
  <c r="BE359" i="7"/>
  <c r="BE362" i="7"/>
  <c r="BE399" i="7"/>
  <c r="BE406" i="7"/>
  <c r="BE417" i="7"/>
  <c r="BE434" i="7"/>
  <c r="BE480" i="7"/>
  <c r="BE484" i="7"/>
  <c r="BE496" i="7"/>
  <c r="BE500" i="7"/>
  <c r="BE512" i="7"/>
  <c r="BE528" i="7"/>
  <c r="BE548" i="7"/>
  <c r="F55" i="7"/>
  <c r="BE104" i="7"/>
  <c r="BE116" i="7"/>
  <c r="BE137" i="7"/>
  <c r="BE157" i="7"/>
  <c r="BE183" i="7"/>
  <c r="BE202" i="7"/>
  <c r="BE214" i="7"/>
  <c r="BE225" i="7"/>
  <c r="BE243" i="7"/>
  <c r="BE256" i="7"/>
  <c r="BE267" i="7"/>
  <c r="BE270" i="7"/>
  <c r="BE277" i="7"/>
  <c r="BE283" i="7"/>
  <c r="BE288" i="7"/>
  <c r="BE292" i="7"/>
  <c r="BE304" i="7"/>
  <c r="BE306" i="7"/>
  <c r="BE310" i="7"/>
  <c r="BE318" i="7"/>
  <c r="BE322" i="7"/>
  <c r="BE346" i="7"/>
  <c r="BE369" i="7"/>
  <c r="BE373" i="7"/>
  <c r="BE391" i="7"/>
  <c r="BE410" i="7"/>
  <c r="BE413" i="7"/>
  <c r="BE421" i="7"/>
  <c r="BE442" i="7"/>
  <c r="BE452" i="7"/>
  <c r="BE460" i="7"/>
  <c r="BE464" i="7"/>
  <c r="BE504" i="7"/>
  <c r="BE508" i="7"/>
  <c r="BE520" i="7"/>
  <c r="BE524" i="7"/>
  <c r="BE560" i="7"/>
  <c r="BE564" i="7"/>
  <c r="BE568" i="7"/>
  <c r="BE571" i="7"/>
  <c r="BE575" i="7"/>
  <c r="BE579" i="7"/>
  <c r="BE583" i="7"/>
  <c r="BE591" i="7"/>
  <c r="J94" i="5"/>
  <c r="J61" i="5" s="1"/>
  <c r="BK440" i="5"/>
  <c r="J440" i="5"/>
  <c r="J68" i="5"/>
  <c r="J55" i="6"/>
  <c r="BE114" i="6"/>
  <c r="BE126" i="6"/>
  <c r="BE172" i="6"/>
  <c r="BE176" i="6"/>
  <c r="BE184" i="6"/>
  <c r="BE204" i="6"/>
  <c r="BE248" i="6"/>
  <c r="BE255" i="6"/>
  <c r="BE259" i="6"/>
  <c r="BE292" i="6"/>
  <c r="BE311" i="6"/>
  <c r="BE315" i="6"/>
  <c r="BE318" i="6"/>
  <c r="BE322" i="6"/>
  <c r="BE331" i="6"/>
  <c r="BE337" i="6"/>
  <c r="BE341" i="6"/>
  <c r="BE349" i="6"/>
  <c r="BE351" i="6"/>
  <c r="BE357" i="6"/>
  <c r="BE388" i="6"/>
  <c r="BE392" i="6"/>
  <c r="BE395" i="6"/>
  <c r="BE399" i="6"/>
  <c r="BE409" i="6"/>
  <c r="BE414" i="6"/>
  <c r="BE426" i="6"/>
  <c r="BE432" i="6"/>
  <c r="BE448" i="6"/>
  <c r="BE452" i="6"/>
  <c r="BE476" i="6"/>
  <c r="BE487" i="6"/>
  <c r="BE493" i="6"/>
  <c r="BE500" i="6"/>
  <c r="BE518" i="6"/>
  <c r="BE525" i="6"/>
  <c r="BE527" i="6"/>
  <c r="BE534" i="6"/>
  <c r="BE542" i="6"/>
  <c r="BE546" i="6"/>
  <c r="BE550" i="6"/>
  <c r="BE554" i="6"/>
  <c r="BE558" i="6"/>
  <c r="BE568" i="6"/>
  <c r="J52" i="6"/>
  <c r="F55" i="6"/>
  <c r="BE102" i="6"/>
  <c r="BE130" i="6"/>
  <c r="BE136" i="6"/>
  <c r="BE140" i="6"/>
  <c r="BE225" i="6"/>
  <c r="BE233" i="6"/>
  <c r="BE236" i="6"/>
  <c r="BE263" i="6"/>
  <c r="BE266" i="6"/>
  <c r="BE270" i="6"/>
  <c r="BE276" i="6"/>
  <c r="BE278" i="6"/>
  <c r="BE282" i="6"/>
  <c r="BE285" i="6"/>
  <c r="BE302" i="6"/>
  <c r="BE329" i="6"/>
  <c r="BE367" i="6"/>
  <c r="E48" i="6"/>
  <c r="BE98" i="6"/>
  <c r="BE106" i="6"/>
  <c r="BE118" i="6"/>
  <c r="BE151" i="6"/>
  <c r="BE155" i="6"/>
  <c r="BE168" i="6"/>
  <c r="BE180" i="6"/>
  <c r="BE209" i="6"/>
  <c r="BE229" i="6"/>
  <c r="BE244" i="6"/>
  <c r="BE252" i="6"/>
  <c r="BE300" i="6"/>
  <c r="BE325" i="6"/>
  <c r="BE335" i="6"/>
  <c r="BE355" i="6"/>
  <c r="BE361" i="6"/>
  <c r="BE381" i="6"/>
  <c r="BE384" i="6"/>
  <c r="BE403" i="6"/>
  <c r="BE411" i="6"/>
  <c r="BE418" i="6"/>
  <c r="BE424" i="6"/>
  <c r="BE430" i="6"/>
  <c r="BE438" i="6"/>
  <c r="BE460" i="6"/>
  <c r="BE468" i="6"/>
  <c r="BE478" i="6"/>
  <c r="BE484" i="6"/>
  <c r="BE504" i="6"/>
  <c r="BE510" i="6"/>
  <c r="BE514" i="6"/>
  <c r="BE530" i="6"/>
  <c r="BE538" i="6"/>
  <c r="BE110" i="6"/>
  <c r="BE132" i="6"/>
  <c r="BE145" i="6"/>
  <c r="BE189" i="6"/>
  <c r="BE200" i="6"/>
  <c r="BE212" i="6"/>
  <c r="BE216" i="6"/>
  <c r="BE220" i="6"/>
  <c r="BE240" i="6"/>
  <c r="BE272" i="6"/>
  <c r="BE288" i="6"/>
  <c r="BE296" i="6"/>
  <c r="BE306" i="6"/>
  <c r="BE309" i="6"/>
  <c r="BE345" i="6"/>
  <c r="BE363" i="6"/>
  <c r="BE369" i="6"/>
  <c r="BE373" i="6"/>
  <c r="BE375" i="6"/>
  <c r="BE379" i="6"/>
  <c r="BE405" i="6"/>
  <c r="BE420" i="6"/>
  <c r="BE436" i="6"/>
  <c r="BE442" i="6"/>
  <c r="BE444" i="6"/>
  <c r="BE456" i="6"/>
  <c r="BE464" i="6"/>
  <c r="BE472" i="6"/>
  <c r="BE482" i="6"/>
  <c r="BE497" i="6"/>
  <c r="BE507" i="6"/>
  <c r="BE521" i="6"/>
  <c r="BE561" i="6"/>
  <c r="BE565" i="6"/>
  <c r="BE573" i="6"/>
  <c r="J52" i="5"/>
  <c r="J55" i="5"/>
  <c r="BE95" i="5"/>
  <c r="BE103" i="5"/>
  <c r="BE111" i="5"/>
  <c r="BE119" i="5"/>
  <c r="E48" i="5"/>
  <c r="F55" i="5"/>
  <c r="BE107" i="5"/>
  <c r="BE127" i="5"/>
  <c r="BE139" i="5"/>
  <c r="BE143" i="5"/>
  <c r="BE151" i="5"/>
  <c r="BE155" i="5"/>
  <c r="BE164" i="5"/>
  <c r="BE174" i="5"/>
  <c r="BE186" i="5"/>
  <c r="BE225" i="5"/>
  <c r="BE238" i="5"/>
  <c r="BE242" i="5"/>
  <c r="BE250" i="5"/>
  <c r="BE267" i="5"/>
  <c r="BE279" i="5"/>
  <c r="BE286" i="5"/>
  <c r="BE289" i="5"/>
  <c r="BE296" i="5"/>
  <c r="BE307" i="5"/>
  <c r="BE313" i="5"/>
  <c r="BE319" i="5"/>
  <c r="BE324" i="5"/>
  <c r="BE331" i="5"/>
  <c r="BE336" i="5"/>
  <c r="BE345" i="5"/>
  <c r="BE363" i="5"/>
  <c r="BE373" i="5"/>
  <c r="BE385" i="5"/>
  <c r="BE387" i="5"/>
  <c r="BE393" i="5"/>
  <c r="BE399" i="5"/>
  <c r="BE405" i="5"/>
  <c r="BE414" i="5"/>
  <c r="BE418" i="5"/>
  <c r="BE430" i="5"/>
  <c r="BE442" i="5"/>
  <c r="BE446" i="5"/>
  <c r="BE451" i="5"/>
  <c r="BE459" i="5"/>
  <c r="BK311" i="4"/>
  <c r="J311" i="4"/>
  <c r="J68" i="4" s="1"/>
  <c r="BE99" i="5"/>
  <c r="BE115" i="5"/>
  <c r="BE178" i="5"/>
  <c r="BE182" i="5"/>
  <c r="BE194" i="5"/>
  <c r="BE198" i="5"/>
  <c r="BE217" i="5"/>
  <c r="BE229" i="5"/>
  <c r="BE246" i="5"/>
  <c r="BE253" i="5"/>
  <c r="BE260" i="5"/>
  <c r="BE273" i="5"/>
  <c r="BE292" i="5"/>
  <c r="BE309" i="5"/>
  <c r="BE315" i="5"/>
  <c r="BE327" i="5"/>
  <c r="BE333" i="5"/>
  <c r="BE340" i="5"/>
  <c r="BE349" i="5"/>
  <c r="BE367" i="5"/>
  <c r="BE375" i="5"/>
  <c r="BE409" i="5"/>
  <c r="BE423" i="5"/>
  <c r="BE437" i="5"/>
  <c r="BE455" i="5"/>
  <c r="BE464" i="5"/>
  <c r="BE468" i="5"/>
  <c r="BE123" i="5"/>
  <c r="BE131" i="5"/>
  <c r="BE135" i="5"/>
  <c r="BE147" i="5"/>
  <c r="BE159" i="5"/>
  <c r="BE170" i="5"/>
  <c r="BE190" i="5"/>
  <c r="BE202" i="5"/>
  <c r="BE206" i="5"/>
  <c r="BE210" i="5"/>
  <c r="BE214" i="5"/>
  <c r="BE221" i="5"/>
  <c r="BE234" i="5"/>
  <c r="BE257" i="5"/>
  <c r="BE263" i="5"/>
  <c r="BE269" i="5"/>
  <c r="BE276" i="5"/>
  <c r="BE283" i="5"/>
  <c r="BE298" i="5"/>
  <c r="BE301" i="5"/>
  <c r="BE303" i="5"/>
  <c r="BE321" i="5"/>
  <c r="BE342" i="5"/>
  <c r="BE351" i="5"/>
  <c r="BE355" i="5"/>
  <c r="BE359" i="5"/>
  <c r="BE369" i="5"/>
  <c r="BE379" i="5"/>
  <c r="BE381" i="5"/>
  <c r="BE391" i="5"/>
  <c r="BE397" i="5"/>
  <c r="BE403" i="5"/>
  <c r="BE426" i="5"/>
  <c r="BE434" i="5"/>
  <c r="J352" i="3"/>
  <c r="J71" i="3"/>
  <c r="E82" i="4"/>
  <c r="J89" i="4"/>
  <c r="BE111" i="4"/>
  <c r="BE119" i="4"/>
  <c r="BE139" i="4"/>
  <c r="BE170" i="4"/>
  <c r="BE95" i="4"/>
  <c r="BE115" i="4"/>
  <c r="BE123" i="4"/>
  <c r="BE147" i="4"/>
  <c r="BE166" i="4"/>
  <c r="BE174" i="4"/>
  <c r="BE178" i="4"/>
  <c r="BE186" i="4"/>
  <c r="BE194" i="4"/>
  <c r="BE208" i="4"/>
  <c r="BE222" i="4"/>
  <c r="BE241" i="4"/>
  <c r="BE250" i="4"/>
  <c r="BE256" i="4"/>
  <c r="BE274" i="4"/>
  <c r="BE276" i="4"/>
  <c r="BE280" i="4"/>
  <c r="BE285" i="4"/>
  <c r="BE289" i="4"/>
  <c r="BE305" i="4"/>
  <c r="BE326" i="4"/>
  <c r="BE335" i="4"/>
  <c r="J52" i="4"/>
  <c r="F89" i="4"/>
  <c r="BE99" i="4"/>
  <c r="BE103" i="4"/>
  <c r="BE107" i="4"/>
  <c r="BE127" i="4"/>
  <c r="BE131" i="4"/>
  <c r="BE135" i="4"/>
  <c r="BE143" i="4"/>
  <c r="BE158" i="4"/>
  <c r="BE162" i="4"/>
  <c r="BE212" i="4"/>
  <c r="BE215" i="4"/>
  <c r="BE229" i="4"/>
  <c r="BE232" i="4"/>
  <c r="BE235" i="4"/>
  <c r="BE238" i="4"/>
  <c r="BE252" i="4"/>
  <c r="BE258" i="4"/>
  <c r="BE294" i="4"/>
  <c r="BE301" i="4"/>
  <c r="BE308" i="4"/>
  <c r="BE313" i="4"/>
  <c r="BE322" i="4"/>
  <c r="BE330" i="4"/>
  <c r="BE339" i="4"/>
  <c r="BE152" i="4"/>
  <c r="BE181" i="4"/>
  <c r="BE190" i="4"/>
  <c r="BE199" i="4"/>
  <c r="BE203" i="4"/>
  <c r="BE219" i="4"/>
  <c r="BE226" i="4"/>
  <c r="BE245" i="4"/>
  <c r="BE247" i="4"/>
  <c r="BE262" i="4"/>
  <c r="BE266" i="4"/>
  <c r="BE270" i="4"/>
  <c r="BE297" i="4"/>
  <c r="BE317" i="4"/>
  <c r="J55" i="3"/>
  <c r="BE115" i="3"/>
  <c r="BE119" i="3"/>
  <c r="BE123" i="3"/>
  <c r="BE130" i="3"/>
  <c r="BE137" i="3"/>
  <c r="BE154" i="3"/>
  <c r="BE160" i="3"/>
  <c r="BE176" i="3"/>
  <c r="BE195" i="3"/>
  <c r="BE229" i="3"/>
  <c r="BE242" i="3"/>
  <c r="BE248" i="3"/>
  <c r="BE258" i="3"/>
  <c r="BE260" i="3"/>
  <c r="BE266" i="3"/>
  <c r="BE274" i="3"/>
  <c r="BE279" i="3"/>
  <c r="BE283" i="3"/>
  <c r="BE295" i="3"/>
  <c r="BE303" i="3"/>
  <c r="BE307" i="3"/>
  <c r="BE317" i="3"/>
  <c r="BE326" i="3"/>
  <c r="BE347" i="3"/>
  <c r="E48" i="3"/>
  <c r="J86" i="3"/>
  <c r="F89" i="3"/>
  <c r="BE95" i="3"/>
  <c r="BE99" i="3"/>
  <c r="BE111" i="3"/>
  <c r="BE133" i="3"/>
  <c r="BE141" i="3"/>
  <c r="BE149" i="3"/>
  <c r="BE168" i="3"/>
  <c r="BE184" i="3"/>
  <c r="BE190" i="3"/>
  <c r="BE203" i="3"/>
  <c r="BE207" i="3"/>
  <c r="BE212" i="3"/>
  <c r="BE219" i="3"/>
  <c r="BE222" i="3"/>
  <c r="BE235" i="3"/>
  <c r="BE253" i="3"/>
  <c r="BE264" i="3"/>
  <c r="BE276" i="3"/>
  <c r="BE287" i="3"/>
  <c r="BE291" i="3"/>
  <c r="BE297" i="3"/>
  <c r="BE309" i="3"/>
  <c r="BE322" i="3"/>
  <c r="BE329" i="3"/>
  <c r="BE332" i="3"/>
  <c r="BE335" i="3"/>
  <c r="BE339" i="3"/>
  <c r="BE342" i="3"/>
  <c r="BE353" i="3"/>
  <c r="BE357" i="3"/>
  <c r="BE366" i="3"/>
  <c r="BE103" i="3"/>
  <c r="BE107" i="3"/>
  <c r="BE126" i="3"/>
  <c r="BE145" i="3"/>
  <c r="BE164" i="3"/>
  <c r="BE172" i="3"/>
  <c r="BE180" i="3"/>
  <c r="BE188" i="3"/>
  <c r="BE199" i="3"/>
  <c r="BE216" i="3"/>
  <c r="BE226" i="3"/>
  <c r="BE233" i="3"/>
  <c r="BE238" i="3"/>
  <c r="BE240" i="3"/>
  <c r="BE244" i="3"/>
  <c r="BE250" i="3"/>
  <c r="BE255" i="3"/>
  <c r="BE270" i="3"/>
  <c r="BE301" i="3"/>
  <c r="BE313" i="3"/>
  <c r="BE362" i="3"/>
  <c r="BD56" i="1"/>
  <c r="E85" i="2"/>
  <c r="F92" i="2"/>
  <c r="BE106" i="2"/>
  <c r="BE153" i="2"/>
  <c r="BE169" i="2"/>
  <c r="BE193" i="2"/>
  <c r="BE214" i="2"/>
  <c r="BE218" i="2"/>
  <c r="BE249" i="2"/>
  <c r="BE251" i="2"/>
  <c r="BE270" i="2"/>
  <c r="BE273" i="2"/>
  <c r="BE275" i="2"/>
  <c r="BE279" i="2"/>
  <c r="BE298" i="2"/>
  <c r="BE328" i="2"/>
  <c r="BE347" i="2"/>
  <c r="BE353" i="2"/>
  <c r="BE110" i="2"/>
  <c r="BE118" i="2"/>
  <c r="BE127" i="2"/>
  <c r="BE145" i="2"/>
  <c r="BE149" i="2"/>
  <c r="BE181" i="2"/>
  <c r="BE184" i="2"/>
  <c r="BE189" i="2"/>
  <c r="BE197" i="2"/>
  <c r="BE209" i="2"/>
  <c r="BE253" i="2"/>
  <c r="BE264" i="2"/>
  <c r="BE268" i="2"/>
  <c r="BE290" i="2"/>
  <c r="BE314" i="2"/>
  <c r="BE321" i="2"/>
  <c r="BE324" i="2"/>
  <c r="BE333" i="2"/>
  <c r="BE345" i="2"/>
  <c r="BE349" i="2"/>
  <c r="BE365" i="2"/>
  <c r="BE369" i="2"/>
  <c r="BE376" i="2"/>
  <c r="BE389" i="2"/>
  <c r="BE394" i="2"/>
  <c r="BE403" i="2"/>
  <c r="BE407" i="2"/>
  <c r="J52" i="2"/>
  <c r="J55" i="2"/>
  <c r="BE114" i="2"/>
  <c r="BE133" i="2"/>
  <c r="BE137" i="2"/>
  <c r="BE141" i="2"/>
  <c r="BE161" i="2"/>
  <c r="BE172" i="2"/>
  <c r="BE178" i="2"/>
  <c r="BE187" i="2"/>
  <c r="BE235" i="2"/>
  <c r="BE239" i="2"/>
  <c r="BE242" i="2"/>
  <c r="BE245" i="2"/>
  <c r="BE285" i="2"/>
  <c r="BE287" i="2"/>
  <c r="BE292" i="2"/>
  <c r="BE296" i="2"/>
  <c r="BE302" i="2"/>
  <c r="BE317" i="2"/>
  <c r="BE337" i="2"/>
  <c r="BE339" i="2"/>
  <c r="BE362" i="2"/>
  <c r="BE385" i="2"/>
  <c r="BE98" i="2"/>
  <c r="BE102" i="2"/>
  <c r="BE122" i="2"/>
  <c r="BE157" i="2"/>
  <c r="BE165" i="2"/>
  <c r="BE176" i="2"/>
  <c r="BE201" i="2"/>
  <c r="BE205" i="2"/>
  <c r="BE222" i="2"/>
  <c r="BE226" i="2"/>
  <c r="BE230" i="2"/>
  <c r="BE257" i="2"/>
  <c r="BE261" i="2"/>
  <c r="BE281" i="2"/>
  <c r="BE306" i="2"/>
  <c r="BE310" i="2"/>
  <c r="BE343" i="2"/>
  <c r="BE357" i="2"/>
  <c r="BE373" i="2"/>
  <c r="BE381" i="2"/>
  <c r="BE398" i="2"/>
  <c r="F36" i="3"/>
  <c r="BC56" i="1"/>
  <c r="F35" i="6"/>
  <c r="BB59" i="1" s="1"/>
  <c r="F36" i="2"/>
  <c r="BC55" i="1" s="1"/>
  <c r="F37" i="6"/>
  <c r="BD59" i="1" s="1"/>
  <c r="F34" i="2"/>
  <c r="BA55" i="1" s="1"/>
  <c r="F36" i="6"/>
  <c r="BC59" i="1" s="1"/>
  <c r="F34" i="11"/>
  <c r="BA64" i="1"/>
  <c r="F37" i="5"/>
  <c r="BD58" i="1" s="1"/>
  <c r="J34" i="11"/>
  <c r="AW64" i="1"/>
  <c r="F37" i="4"/>
  <c r="BD57" i="1" s="1"/>
  <c r="J34" i="5"/>
  <c r="AW58" i="1"/>
  <c r="F36" i="10"/>
  <c r="BC63" i="1" s="1"/>
  <c r="F35" i="3"/>
  <c r="BB56" i="1"/>
  <c r="F34" i="5"/>
  <c r="BA58" i="1" s="1"/>
  <c r="F37" i="7"/>
  <c r="BD60" i="1"/>
  <c r="F37" i="11"/>
  <c r="BD64" i="1" s="1"/>
  <c r="J34" i="4"/>
  <c r="AW57" i="1"/>
  <c r="F36" i="5"/>
  <c r="BC58" i="1" s="1"/>
  <c r="J34" i="8"/>
  <c r="AW61" i="1"/>
  <c r="F37" i="8"/>
  <c r="BD61" i="1" s="1"/>
  <c r="F34" i="10"/>
  <c r="BA63" i="1"/>
  <c r="F36" i="11"/>
  <c r="BC64" i="1" s="1"/>
  <c r="F34" i="3"/>
  <c r="BA56" i="1"/>
  <c r="J34" i="6"/>
  <c r="AW59" i="1"/>
  <c r="F36" i="7"/>
  <c r="BC60" i="1" s="1"/>
  <c r="F37" i="2"/>
  <c r="BD55" i="1" s="1"/>
  <c r="J34" i="7"/>
  <c r="AW60" i="1"/>
  <c r="F36" i="4"/>
  <c r="BC57" i="1"/>
  <c r="F34" i="8"/>
  <c r="BA61" i="1"/>
  <c r="F36" i="9"/>
  <c r="BC62" i="1"/>
  <c r="F35" i="11"/>
  <c r="BB64" i="1"/>
  <c r="J34" i="3"/>
  <c r="AW56" i="1"/>
  <c r="F34" i="6"/>
  <c r="BA59" i="1" s="1"/>
  <c r="J34" i="2"/>
  <c r="AW55" i="1" s="1"/>
  <c r="F35" i="4"/>
  <c r="BB57" i="1"/>
  <c r="F34" i="9"/>
  <c r="BA62" i="1"/>
  <c r="F37" i="10"/>
  <c r="BD63" i="1" s="1"/>
  <c r="F35" i="2"/>
  <c r="BB55" i="1" s="1"/>
  <c r="F35" i="8"/>
  <c r="BB61" i="1"/>
  <c r="J34" i="9"/>
  <c r="AW62" i="1"/>
  <c r="F35" i="10"/>
  <c r="BB63" i="1" s="1"/>
  <c r="F34" i="4"/>
  <c r="BA57" i="1"/>
  <c r="F36" i="8"/>
  <c r="BC61" i="1"/>
  <c r="F37" i="9"/>
  <c r="BD62" i="1"/>
  <c r="J34" i="10"/>
  <c r="AW63" i="1" s="1"/>
  <c r="F35" i="5"/>
  <c r="BB58" i="1"/>
  <c r="F34" i="7"/>
  <c r="BA60" i="1"/>
  <c r="F35" i="9"/>
  <c r="BB62" i="1"/>
  <c r="F35" i="7"/>
  <c r="BB60" i="1" s="1"/>
  <c r="BK223" i="6" l="1"/>
  <c r="J223" i="6" s="1"/>
  <c r="J67" i="6" s="1"/>
  <c r="BK320" i="4"/>
  <c r="J320" i="4" s="1"/>
  <c r="J70" i="4" s="1"/>
  <c r="BK113" i="8"/>
  <c r="J113" i="8" s="1"/>
  <c r="J64" i="8" s="1"/>
  <c r="BK93" i="4"/>
  <c r="BK92" i="4" s="1"/>
  <c r="J92" i="4" s="1"/>
  <c r="J30" i="4" s="1"/>
  <c r="BK449" i="5"/>
  <c r="J449" i="5" s="1"/>
  <c r="J70" i="5" s="1"/>
  <c r="T96" i="6"/>
  <c r="T95" i="6" s="1"/>
  <c r="T449" i="5"/>
  <c r="T92" i="5" s="1"/>
  <c r="R87" i="11"/>
  <c r="R86" i="11" s="1"/>
  <c r="T320" i="4"/>
  <c r="P120" i="9"/>
  <c r="R491" i="6"/>
  <c r="T351" i="3"/>
  <c r="P93" i="3"/>
  <c r="T491" i="6"/>
  <c r="P96" i="6"/>
  <c r="R376" i="7"/>
  <c r="T91" i="10"/>
  <c r="P90" i="8"/>
  <c r="AU61" i="1" s="1"/>
  <c r="T92" i="9"/>
  <c r="T91" i="9"/>
  <c r="P491" i="6"/>
  <c r="T93" i="5"/>
  <c r="P93" i="4"/>
  <c r="R392" i="2"/>
  <c r="T113" i="8"/>
  <c r="T90" i="8" s="1"/>
  <c r="P320" i="4"/>
  <c r="P91" i="10"/>
  <c r="R120" i="9"/>
  <c r="R91" i="9" s="1"/>
  <c r="P376" i="7"/>
  <c r="P101" i="7" s="1"/>
  <c r="AU60" i="1" s="1"/>
  <c r="R93" i="5"/>
  <c r="R92" i="5"/>
  <c r="R93" i="4"/>
  <c r="R92" i="4"/>
  <c r="R223" i="6"/>
  <c r="T87" i="11"/>
  <c r="T86" i="11"/>
  <c r="R91" i="10"/>
  <c r="R90" i="10"/>
  <c r="P92" i="9"/>
  <c r="P91" i="9"/>
  <c r="AU62" i="1" s="1"/>
  <c r="BK93" i="5"/>
  <c r="J93" i="5" s="1"/>
  <c r="J60" i="5" s="1"/>
  <c r="P96" i="2"/>
  <c r="T376" i="7"/>
  <c r="P449" i="5"/>
  <c r="T93" i="4"/>
  <c r="T92" i="4" s="1"/>
  <c r="R351" i="3"/>
  <c r="T93" i="3"/>
  <c r="T92" i="3"/>
  <c r="R113" i="8"/>
  <c r="R90" i="8"/>
  <c r="P351" i="3"/>
  <c r="R93" i="3"/>
  <c r="R92" i="3" s="1"/>
  <c r="R96" i="2"/>
  <c r="R95" i="2" s="1"/>
  <c r="P206" i="10"/>
  <c r="R102" i="7"/>
  <c r="T206" i="10"/>
  <c r="BK91" i="8"/>
  <c r="BK90" i="8" s="1"/>
  <c r="J90" i="8" s="1"/>
  <c r="J59" i="8" s="1"/>
  <c r="J91" i="8"/>
  <c r="J60" i="8" s="1"/>
  <c r="T102" i="7"/>
  <c r="T101" i="7" s="1"/>
  <c r="R96" i="6"/>
  <c r="R95" i="6" s="1"/>
  <c r="P93" i="5"/>
  <c r="P92" i="5"/>
  <c r="AU58" i="1"/>
  <c r="BK351" i="3"/>
  <c r="J351" i="3"/>
  <c r="J70" i="3" s="1"/>
  <c r="P392" i="2"/>
  <c r="T96" i="2"/>
  <c r="T95" i="2"/>
  <c r="BK155" i="8"/>
  <c r="J155" i="8"/>
  <c r="J67" i="8" s="1"/>
  <c r="BK379" i="2"/>
  <c r="J379" i="2" s="1"/>
  <c r="J71" i="2" s="1"/>
  <c r="BK392" i="2"/>
  <c r="J392" i="2" s="1"/>
  <c r="J73" i="2" s="1"/>
  <c r="BK571" i="6"/>
  <c r="J571" i="6" s="1"/>
  <c r="J74" i="6" s="1"/>
  <c r="BK376" i="7"/>
  <c r="J376" i="7"/>
  <c r="J70" i="7" s="1"/>
  <c r="BK91" i="10"/>
  <c r="J91" i="10"/>
  <c r="J60" i="10"/>
  <c r="BK87" i="11"/>
  <c r="J87" i="11"/>
  <c r="J60" i="11" s="1"/>
  <c r="BK102" i="7"/>
  <c r="BK101" i="7" s="1"/>
  <c r="J101" i="7" s="1"/>
  <c r="J30" i="7" s="1"/>
  <c r="AG60" i="1" s="1"/>
  <c r="BK92" i="9"/>
  <c r="BK91" i="9" s="1"/>
  <c r="J91" i="9" s="1"/>
  <c r="J59" i="9" s="1"/>
  <c r="J92" i="9"/>
  <c r="J60" i="9" s="1"/>
  <c r="BK345" i="3"/>
  <c r="J345" i="3" s="1"/>
  <c r="J68" i="3" s="1"/>
  <c r="BK491" i="6"/>
  <c r="J491" i="6"/>
  <c r="J70" i="6"/>
  <c r="BK350" i="9"/>
  <c r="J350" i="9" s="1"/>
  <c r="J68" i="9" s="1"/>
  <c r="BK356" i="9"/>
  <c r="J356" i="9"/>
  <c r="J70" i="9" s="1"/>
  <c r="BK206" i="10"/>
  <c r="J206" i="10"/>
  <c r="J68" i="10"/>
  <c r="J96" i="6"/>
  <c r="J60" i="6" s="1"/>
  <c r="BK92" i="5"/>
  <c r="J92" i="5" s="1"/>
  <c r="J30" i="5" s="1"/>
  <c r="AG58" i="1" s="1"/>
  <c r="AG57" i="1"/>
  <c r="J59" i="4"/>
  <c r="J93" i="4"/>
  <c r="J60" i="4" s="1"/>
  <c r="J93" i="3"/>
  <c r="J60" i="3" s="1"/>
  <c r="J33" i="6"/>
  <c r="AV59" i="1" s="1"/>
  <c r="AT59" i="1" s="1"/>
  <c r="J33" i="2"/>
  <c r="AV55" i="1" s="1"/>
  <c r="AT55" i="1" s="1"/>
  <c r="J33" i="11"/>
  <c r="AV64" i="1"/>
  <c r="AT64" i="1"/>
  <c r="F33" i="3"/>
  <c r="AZ56" i="1"/>
  <c r="F33" i="4"/>
  <c r="AZ57" i="1"/>
  <c r="J33" i="8"/>
  <c r="AV61" i="1"/>
  <c r="AT61" i="1" s="1"/>
  <c r="BD54" i="1"/>
  <c r="W33" i="1" s="1"/>
  <c r="BA54" i="1"/>
  <c r="AW54" i="1" s="1"/>
  <c r="AK30" i="1" s="1"/>
  <c r="J33" i="5"/>
  <c r="AV58" i="1"/>
  <c r="AT58" i="1" s="1"/>
  <c r="F33" i="11"/>
  <c r="AZ64" i="1" s="1"/>
  <c r="J33" i="3"/>
  <c r="AV56" i="1" s="1"/>
  <c r="AT56" i="1" s="1"/>
  <c r="F33" i="9"/>
  <c r="AZ62" i="1"/>
  <c r="J33" i="7"/>
  <c r="AV60" i="1" s="1"/>
  <c r="AT60" i="1" s="1"/>
  <c r="J33" i="10"/>
  <c r="AV63" i="1" s="1"/>
  <c r="AT63" i="1" s="1"/>
  <c r="J33" i="4"/>
  <c r="AV57" i="1"/>
  <c r="AT57" i="1" s="1"/>
  <c r="AN57" i="1" s="1"/>
  <c r="F33" i="8"/>
  <c r="AZ61" i="1"/>
  <c r="BC54" i="1"/>
  <c r="W32" i="1" s="1"/>
  <c r="BB54" i="1"/>
  <c r="W31" i="1" s="1"/>
  <c r="F33" i="5"/>
  <c r="AZ58" i="1"/>
  <c r="F33" i="10"/>
  <c r="AZ63" i="1"/>
  <c r="F33" i="6"/>
  <c r="AZ59" i="1"/>
  <c r="J33" i="9"/>
  <c r="AV62" i="1" s="1"/>
  <c r="AT62" i="1" s="1"/>
  <c r="F33" i="2"/>
  <c r="AZ55" i="1" s="1"/>
  <c r="F33" i="7"/>
  <c r="AZ60" i="1"/>
  <c r="BK95" i="2" l="1"/>
  <c r="J95" i="2" s="1"/>
  <c r="J30" i="2" s="1"/>
  <c r="AG55" i="1" s="1"/>
  <c r="AN55" i="1" s="1"/>
  <c r="BK95" i="6"/>
  <c r="J95" i="6" s="1"/>
  <c r="J59" i="6" s="1"/>
  <c r="P95" i="2"/>
  <c r="AU55" i="1" s="1"/>
  <c r="P90" i="10"/>
  <c r="AU63" i="1" s="1"/>
  <c r="R101" i="7"/>
  <c r="P92" i="4"/>
  <c r="AU57" i="1"/>
  <c r="T90" i="10"/>
  <c r="P95" i="6"/>
  <c r="AU59" i="1" s="1"/>
  <c r="P92" i="3"/>
  <c r="AU56" i="1" s="1"/>
  <c r="J59" i="7"/>
  <c r="BK92" i="3"/>
  <c r="J92" i="3"/>
  <c r="J59" i="3" s="1"/>
  <c r="BK90" i="10"/>
  <c r="J90" i="10" s="1"/>
  <c r="J59" i="10" s="1"/>
  <c r="BK86" i="11"/>
  <c r="J86" i="11" s="1"/>
  <c r="J59" i="11" s="1"/>
  <c r="J102" i="7"/>
  <c r="J60" i="7" s="1"/>
  <c r="J39" i="7"/>
  <c r="AN58" i="1"/>
  <c r="J59" i="5"/>
  <c r="J39" i="5"/>
  <c r="J39" i="4"/>
  <c r="J59" i="2"/>
  <c r="J39" i="2"/>
  <c r="AN60" i="1"/>
  <c r="AX54" i="1"/>
  <c r="W30" i="1"/>
  <c r="AY54" i="1"/>
  <c r="J30" i="9"/>
  <c r="AG62" i="1" s="1"/>
  <c r="AN62" i="1" s="1"/>
  <c r="J30" i="8"/>
  <c r="AG61" i="1" s="1"/>
  <c r="AN61" i="1" s="1"/>
  <c r="J30" i="6"/>
  <c r="AG59" i="1"/>
  <c r="AN59" i="1"/>
  <c r="AZ54" i="1"/>
  <c r="W29" i="1"/>
  <c r="J39" i="9" l="1"/>
  <c r="J39" i="8"/>
  <c r="J39" i="6"/>
  <c r="J30" i="11"/>
  <c r="AG64" i="1" s="1"/>
  <c r="J30" i="10"/>
  <c r="AG63" i="1"/>
  <c r="AN63" i="1" s="1"/>
  <c r="AV54" i="1"/>
  <c r="AK29" i="1" s="1"/>
  <c r="J30" i="3"/>
  <c r="AG56" i="1"/>
  <c r="AN56" i="1"/>
  <c r="AU54" i="1"/>
  <c r="J39" i="11" l="1"/>
  <c r="J39" i="10"/>
  <c r="J39" i="3"/>
  <c r="AN64" i="1"/>
  <c r="AG54" i="1"/>
  <c r="AK26" i="1" s="1"/>
  <c r="AT54" i="1"/>
  <c r="AN54" i="1" s="1"/>
  <c r="AK35" i="1" l="1"/>
</calcChain>
</file>

<file path=xl/sharedStrings.xml><?xml version="1.0" encoding="utf-8"?>
<sst xmlns="http://schemas.openxmlformats.org/spreadsheetml/2006/main" count="26530" uniqueCount="3532">
  <si>
    <t>Export Komplet</t>
  </si>
  <si>
    <t>VZ</t>
  </si>
  <si>
    <t>2.0</t>
  </si>
  <si>
    <t>ZAMOK</t>
  </si>
  <si>
    <t>False</t>
  </si>
  <si>
    <t>{e0a11520-25d9-4fb0-8fc5-af8705c93836}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</si>
  <si>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</si>
  <si>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</si>
  <si>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</si>
  <si>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</si>
  <si>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</si>
  <si>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</si>
  <si>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</si>
  <si>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</si>
  <si>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20230321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</si>
  <si>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</si>
  <si>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</si>
  <si>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Vodovod Tošovice - I. Etapa</t>
  </si>
  <si>
    <t>KSO:</t>
  </si>
  <si>
    <t/>
  </si>
  <si>
    <t>CC-CZ:</t>
  </si>
  <si>
    <t>Místo:</t>
  </si>
  <si>
    <t>Odry</t>
  </si>
  <si>
    <t>Datum:</t>
  </si>
  <si>
    <t>28. 9. 2023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</si>
  <si>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</si>
  <si>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</si>
  <si>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</si>
  <si>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</si>
  <si>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</si>
  <si>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</si>
  <si>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</si>
  <si>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</si>
  <si>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</si>
  <si>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05511071</t>
  </si>
  <si>
    <t>Hydroelko, s.r.o.</t>
  </si>
  <si>
    <t>CZ05511071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</si>
  <si>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</si>
  <si>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</si>
  <si>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</si>
  <si>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</si>
  <si>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</si>
  <si>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</si>
  <si>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</si>
  <si>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</si>
  <si>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</si>
  <si>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</si>
  <si>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</si>
  <si>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</si>
  <si>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</si>
  <si>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</si>
  <si>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</si>
  <si>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</si>
  <si>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</si>
  <si>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</si>
  <si>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</si>
  <si>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</si>
  <si>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</si>
  <si>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</si>
  <si>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</si>
  <si>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</si>
  <si>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</si>
  <si>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</si>
  <si>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</si>
  <si>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</si>
  <si>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</si>
  <si>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</si>
  <si>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</si>
  <si>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</si>
  <si>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</si>
  <si>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</si>
  <si>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</si>
  <si>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</si>
  <si>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</si>
  <si>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</si>
  <si>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</si>
  <si>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</si>
  <si>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</si>
  <si>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</si>
  <si>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</si>
  <si>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</si>
  <si>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01.1.1</t>
  </si>
  <si>
    <t>IO 01 - Vodovodní přivaděče - Výtlak z vrtu 1, Armaturní šachta</t>
  </si>
  <si>
    <t>STA</t>
  </si>
  <si>
    <t>1</t>
  </si>
  <si>
    <t>{39b88fe7-9af1-458c-b03f-ab5cf2573ccc}</t>
  </si>
  <si>
    <t>2</t>
  </si>
  <si>
    <t>01.1.2</t>
  </si>
  <si>
    <t>IO 01 - Vodovodní přivaděče - Výtlak z vrtu 2</t>
  </si>
  <si>
    <t>{fe41ba1d-ee45-4bd8-bd89-9a5265f81b48}</t>
  </si>
  <si>
    <t>01.1.3</t>
  </si>
  <si>
    <t>IO 01 - Vodovodní přivaděč 1</t>
  </si>
  <si>
    <t>{c768d88a-7ec0-4e63-8f19-9dfd33c2928c}</t>
  </si>
  <si>
    <t>01.1.4</t>
  </si>
  <si>
    <t>IO 01 - Vodovodní případěč 2 - st. 0,00 - 905,85 m</t>
  </si>
  <si>
    <t>ING</t>
  </si>
  <si>
    <t>{22113c07-809d-4350-8062-2743104a11e2}</t>
  </si>
  <si>
    <t>01.1.7</t>
  </si>
  <si>
    <t>IO 01 - Vodovodní přivaděče - Silnoproud a slaboproud</t>
  </si>
  <si>
    <t>{e8a5a764-a365-41af-b04a-a7cddadbb87b}</t>
  </si>
  <si>
    <t>02.1.1</t>
  </si>
  <si>
    <t>SO 01 - Stavební úprava přečerpávací stanice - stavební řešení</t>
  </si>
  <si>
    <t>{354a3e4e-6289-471f-a2fe-71cad7e269c9}</t>
  </si>
  <si>
    <t>02.1.2</t>
  </si>
  <si>
    <t>SO 01 - Stavební úprava přečerpávací stanice - Technologické vystrojení</t>
  </si>
  <si>
    <t>{0830155b-0981-4472-9304-22917ef8e551}</t>
  </si>
  <si>
    <t>02.1.3</t>
  </si>
  <si>
    <t>SO 01 - Stavební úprava přečerpávací stanice - Elektrické vystrojení</t>
  </si>
  <si>
    <t>{3fbfd143-10b6-4139-9567-0cdb31a21333}</t>
  </si>
  <si>
    <t>02.3</t>
  </si>
  <si>
    <t>SO 03 – Vystojení stávajících vrtů</t>
  </si>
  <si>
    <t>{3f0f72e0-ab34-42e4-9b4c-509475fb8bc5}</t>
  </si>
  <si>
    <t>05</t>
  </si>
  <si>
    <t>Vedlejší rozpočtové náklady</t>
  </si>
  <si>
    <t>{918e1315-aeee-4cb6-ba26-8b5cd0655a9b}</t>
  </si>
  <si>
    <t>L01</t>
  </si>
  <si>
    <t>Lože</t>
  </si>
  <si>
    <t>3,268</t>
  </si>
  <si>
    <t>L02</t>
  </si>
  <si>
    <t>9,918</t>
  </si>
  <si>
    <t>KRYCÍ LIST SOUPISU PRACÍ</t>
  </si>
  <si>
    <t>OB01</t>
  </si>
  <si>
    <t>OBSYP</t>
  </si>
  <si>
    <t>0,473</t>
  </si>
  <si>
    <t>OB02</t>
  </si>
  <si>
    <t>38,621</t>
  </si>
  <si>
    <t>ODVOZ</t>
  </si>
  <si>
    <t>86,447</t>
  </si>
  <si>
    <t>or01</t>
  </si>
  <si>
    <t>ornice</t>
  </si>
  <si>
    <t>363,6</t>
  </si>
  <si>
    <t>Objekt:</t>
  </si>
  <si>
    <t>POT01</t>
  </si>
  <si>
    <t>Potrubí</t>
  </si>
  <si>
    <t>165,3</t>
  </si>
  <si>
    <t>01.1.1 - IO 01 - Vodovodní přivaděče - Výtlak z vrtu 1, Armaturní šachta</t>
  </si>
  <si>
    <t>ŠD01</t>
  </si>
  <si>
    <t>ŠTĚRK</t>
  </si>
  <si>
    <t>2,75</t>
  </si>
  <si>
    <t>VYK01</t>
  </si>
  <si>
    <t>Hloubění rýhy</t>
  </si>
  <si>
    <t>1,12</t>
  </si>
  <si>
    <t>VYK02</t>
  </si>
  <si>
    <t>169,832</t>
  </si>
  <si>
    <t>VYK03</t>
  </si>
  <si>
    <t>Výkop jámy</t>
  </si>
  <si>
    <t>73,861</t>
  </si>
  <si>
    <t>ZAK01</t>
  </si>
  <si>
    <t>ZÁKLADOVÁ DESKA</t>
  </si>
  <si>
    <t>2,8</t>
  </si>
  <si>
    <t>ZÁSYP</t>
  </si>
  <si>
    <t>158,366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</si>
  <si>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</si>
  <si>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</si>
  <si>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</si>
  <si>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</si>
  <si>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</si>
  <si>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</si>
  <si>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</si>
  <si>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</si>
  <si>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</si>
  <si>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</si>
  <si>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</si>
  <si>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</si>
  <si>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</si>
  <si>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</si>
  <si>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</si>
  <si>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</si>
  <si>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733 - Ústřední vytápění - rozvodné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</si>
  <si>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</si>
  <si>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</si>
  <si>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</si>
  <si>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</si>
  <si>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</si>
  <si>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</si>
  <si>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</si>
  <si>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</si>
  <si>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</si>
  <si>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</si>
  <si>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</si>
  <si>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</si>
  <si>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</si>
  <si>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</si>
  <si>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</si>
  <si>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</si>
  <si>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</si>
  <si>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</si>
  <si>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</si>
  <si>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</si>
  <si>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</si>
  <si>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</si>
  <si>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</si>
  <si>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</si>
  <si>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2023 01</t>
  </si>
  <si>
    <t>4</t>
  </si>
  <si>
    <t>345549784</t>
  </si>
  <si>
    <t>PP</t>
  </si>
  <si>
    <t>Sejmutí ornice strojně při souvislé ploše přes 100 do 500 m2, tl. vrstvy do 200 mm</t>
  </si>
  <si>
    <t>Online PSC</t>
  </si>
  <si>
    <t>https://podminky.urs.cz/item/CS_URS_2023_01/121151113</t>
  </si>
  <si>
    <t>VV</t>
  </si>
  <si>
    <t>(165,3-1,5-2)*2+40</t>
  </si>
  <si>
    <t>131251103</t>
  </si>
  <si>
    <t>Hloubení jam nezapažených v hornině třídy těžitelnosti I skupiny 3 objem do 100 m3 strojně</t>
  </si>
  <si>
    <t>m3</t>
  </si>
  <si>
    <t>1298091191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</si>
  <si>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</si>
  <si>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</si>
  <si>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>23,3*(3,32-0,15)</t>
  </si>
  <si>
    <t>3</t>
  </si>
  <si>
    <t>132212131</t>
  </si>
  <si>
    <t>Hloubení nezapažených rýh šířky do 800 mm v soudržných horninách třídy těžitelnosti I skupiny 3 ručně</t>
  </si>
  <si>
    <t>-182981228</t>
  </si>
  <si>
    <t>Hloubení nezapažených rýh šířky do 800 mm ručně s urovnáním dna do předepsaného profilu a spádu v hornině třídy těžitelnosti I skupiny 3 soudržných</t>
  </si>
  <si>
    <t>https://podminky.urs.cz/item/CS_URS_2023_01/132212131</t>
  </si>
  <si>
    <t>1*0,8*1,4</t>
  </si>
  <si>
    <t>132251104</t>
  </si>
  <si>
    <t>Hloubení rýh nezapažených š do 800 mm v hornině třídy těžitelnosti I skupiny 3 objem přes 100 m3 strojně</t>
  </si>
  <si>
    <t>1270839402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</si>
  <si>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</si>
  <si>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</si>
  <si>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(165,3-2)*0,8*(1,45-0,15)</t>
  </si>
  <si>
    <t>5</t>
  </si>
  <si>
    <t>162751117</t>
  </si>
  <si>
    <t>Vodorovné přemístění přes 9 000 do 10000 m výkopku/sypaniny z horniny třídy těžitelnosti I skupiny 1 až 3</t>
  </si>
  <si>
    <t>-2013334463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</si>
  <si>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</si>
  <si>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</si>
  <si>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(VYK01+VYK02+VYK03)-ZÁSYP</t>
  </si>
  <si>
    <t>6</t>
  </si>
  <si>
    <t>162751119</t>
  </si>
  <si>
    <t>Příplatek k vodorovnému přemístění výkopku/sypaniny z horniny třídy těžitelnosti I skupiny 1 až 3 ZKD 1000 m přes 10000 m</t>
  </si>
  <si>
    <t>1202857609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</si>
  <si>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</si>
  <si>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</si>
  <si>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7</t>
  </si>
  <si>
    <t>171201231</t>
  </si>
  <si>
    <t>Poplatek za uložení zeminy a kamení na recyklační skládce (skládkovné) kód odpadu 17 05 04</t>
  </si>
  <si>
    <t>t</t>
  </si>
  <si>
    <t>1203061607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</si>
  <si>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</si>
  <si>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</si>
  <si>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86,447*1,9 'Přepočtené koeficientem množství</t>
  </si>
  <si>
    <t>8</t>
  </si>
  <si>
    <t>174151101</t>
  </si>
  <si>
    <t>Zásyp jam, šachet rýh nebo kolem objektů sypaninou se zhutněním</t>
  </si>
  <si>
    <t>-571136450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</si>
  <si>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</si>
  <si>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</si>
  <si>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VYK01+VYK02+VYK03</t>
  </si>
  <si>
    <t>-(OB01+OB02+ZAK01+L01+L02+(ŠD01*(0,06+0,03+0,15))+(3,08*3,58*2,78)+(0,6*0,6*0,15))</t>
  </si>
  <si>
    <t>Součet</t>
  </si>
  <si>
    <t>9</t>
  </si>
  <si>
    <t>175111101</t>
  </si>
  <si>
    <t>Obsypání potrubí ručně sypaninou bez prohození, uloženou do 3 m</t>
  </si>
  <si>
    <t>1766866435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</si>
  <si>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</si>
  <si>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</si>
  <si>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2*0,6*(0,11+0,3)-((0,11*0,11*3,14)/4)*2</t>
  </si>
  <si>
    <t>10</t>
  </si>
  <si>
    <t>175151101</t>
  </si>
  <si>
    <t>Obsypání potrubí strojně sypaninou bez prohození, uloženou do 3 m</t>
  </si>
  <si>
    <t>109325755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</si>
  <si>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</si>
  <si>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</si>
  <si>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(POT01-2)*0,6*(0,11+0,3)-((0,11*0,11*3,14)/4)*(POT01-2)</t>
  </si>
  <si>
    <t>11</t>
  </si>
  <si>
    <t>M</t>
  </si>
  <si>
    <t>58341341</t>
  </si>
  <si>
    <t>kamenivo drcené drobné frakce 0/4</t>
  </si>
  <si>
    <t>-545658595</t>
  </si>
  <si>
    <t>OB01+OB02</t>
  </si>
  <si>
    <t>39,094*2 'Přepočtené koeficientem množství</t>
  </si>
  <si>
    <t>12</t>
  </si>
  <si>
    <t>181351103</t>
  </si>
  <si>
    <t>Rozprostření ornice tl vrstvy do 200 mm pl přes 100 do 500 m2 v rovině nebo ve svahu do 1:5 strojně</t>
  </si>
  <si>
    <t>-1353372421</t>
  </si>
  <si>
    <t>Rozprostření a urovnání ornice v rovině nebo ve svahu sklonu do 1:5 strojně při souvislé ploše přes 100 do 500 m2, tl. vrstvy do 200 mm</t>
  </si>
  <si>
    <t>https://podminky.urs.cz/item/CS_URS_2023_01/181351103</t>
  </si>
  <si>
    <t>13</t>
  </si>
  <si>
    <t>181411121</t>
  </si>
  <si>
    <t>Založení lučního trávníku výsevem pl do 1000 m2 v rovině a ve svahu do 1:5</t>
  </si>
  <si>
    <t>1613460116</t>
  </si>
  <si>
    <t>Založení trávníku na půdě předem připravené plochy do 1000 m2 výsevem včetně utažení lučního v rovině nebo na svahu do 1:5</t>
  </si>
  <si>
    <t>https://podminky.urs.cz/item/CS_URS_2023_01/181411121</t>
  </si>
  <si>
    <t>14</t>
  </si>
  <si>
    <t>00572472</t>
  </si>
  <si>
    <t>osivo směs travní krajinná-rovinná</t>
  </si>
  <si>
    <t>kg</t>
  </si>
  <si>
    <t>1907868680</t>
  </si>
  <si>
    <t>363,6*0,02 'Přepočtené koeficientem množství</t>
  </si>
  <si>
    <t>Zakládání</t>
  </si>
  <si>
    <t>273326121</t>
  </si>
  <si>
    <t>Základové desky z ŽB se zvýšenými nároky na prostředí tř. C 25/30</t>
  </si>
  <si>
    <t>1570252099</t>
  </si>
  <si>
    <t>Základy z betonu železového desky z betonu se zvýšenými nároky na prostředí tř. C 25/30</t>
  </si>
  <si>
    <t>https://podminky.urs.cz/item/CS_URS_2023_01/273326121</t>
  </si>
  <si>
    <t>4,*3,5*0,2</t>
  </si>
  <si>
    <t>16</t>
  </si>
  <si>
    <t>31316008</t>
  </si>
  <si>
    <t>síť výztužná svařovaná DIN 488 jakost B500A 100x100mm drát D 8mm</t>
  </si>
  <si>
    <t>1202257114</t>
  </si>
  <si>
    <t>4*3,5*1,1</t>
  </si>
  <si>
    <t>Svislé a kompletní konstrukce</t>
  </si>
  <si>
    <t>17</t>
  </si>
  <si>
    <t>380356231</t>
  </si>
  <si>
    <t>Bednění kompletních konstrukcí ČOV, nádrží nebo vodojemů neomítaných ploch rovinných zřízení</t>
  </si>
  <si>
    <t>1342398563</t>
  </si>
  <si>
    <t>Bednění kompletních konstrukcí čistíren odpadních vod, nádrží, vodojemů, kanálů konstrukcí neomítaných z betonu prostého nebo železového ploch rovinných zřízení</t>
  </si>
  <si>
    <t>https://podminky.urs.cz/item/CS_URS_2023_01/380356231</t>
  </si>
  <si>
    <t>0,5*0,15*2</t>
  </si>
  <si>
    <t>18</t>
  </si>
  <si>
    <t>380356232</t>
  </si>
  <si>
    <t>Bednění kompletních konstrukcí ČOV, nádrží nebo vodojemů neomítaných ploch rovinných odstranění</t>
  </si>
  <si>
    <t>-557973438</t>
  </si>
  <si>
    <t>Bednění kompletních konstrukcí čistíren odpadních vod, nádrží, vodojemů, kanálů konstrukcí neomítaných z betonu prostého nebo železového ploch rovinných odstranění</t>
  </si>
  <si>
    <t>https://podminky.urs.cz/item/CS_URS_2023_01/380356232</t>
  </si>
  <si>
    <t>19</t>
  </si>
  <si>
    <t>382122122</t>
  </si>
  <si>
    <t>Montáž dna ŽB prefabrikovaných pravoúhlých nádrží včetně těsnění výšky přes 1 do 3 m hmotnosti do 22 t délky přes 3 do 5 m</t>
  </si>
  <si>
    <t>kus</t>
  </si>
  <si>
    <t>1518159218</t>
  </si>
  <si>
    <t>Montáž dílců prefabrikovaných pravoúhlých nádrží ze železobetonu šířky do 3 m dna včetně těsnění výšky přes 1 do 3 m hmotnosti do 22 t, délky přes 3 do 5 m</t>
  </si>
  <si>
    <t>https://podminky.urs.cz/item/CS_URS_2023_01/382122122</t>
  </si>
  <si>
    <t>20</t>
  </si>
  <si>
    <t>59226269</t>
  </si>
  <si>
    <t>dno pravoúhlé nádrže vysoké 2800x3300x2380 stěna tl 140mm užitný objem 21,99m3</t>
  </si>
  <si>
    <t>-1364675386</t>
  </si>
  <si>
    <t>382122122R</t>
  </si>
  <si>
    <t>Montáž dílců prefabrikovaných pravoúhlých nádrží ze železobetonu  včetně těsnění vstupní nádstavec 600x600 mm výšky 500 m</t>
  </si>
  <si>
    <t>2005869546</t>
  </si>
  <si>
    <t>Montáž dílců prefabrikovaných pravoúhlých nádrží ze železobetonu včetně těsnění vstupní nádstavec 600x600 mm výšky 500 m</t>
  </si>
  <si>
    <t>22</t>
  </si>
  <si>
    <t>59226269R</t>
  </si>
  <si>
    <t>vstupní nádstavec pro pravoúhlé nádrže 600x600 mm, výšky 500 mm</t>
  </si>
  <si>
    <t>-1607496177</t>
  </si>
  <si>
    <t>23</t>
  </si>
  <si>
    <t>382122312</t>
  </si>
  <si>
    <t>Montáž zákrytové desky ŽB prefabrikovaných pravoúhlých nádrží délky přes 3 do 5 m</t>
  </si>
  <si>
    <t>-572798905</t>
  </si>
  <si>
    <t>Montáž dílců prefabrikovaných pravoúhlých nádrží ze železobetonu šířky do 3 m zákrytové desky, délky přes 3 do 5 m</t>
  </si>
  <si>
    <t>https://podminky.urs.cz/item/CS_URS_2023_01/382122312</t>
  </si>
  <si>
    <t>24</t>
  </si>
  <si>
    <t>59226102</t>
  </si>
  <si>
    <t>deska zákrytová pravoúhlé nádrže nízké 2800x3300x250 otvor 1x d 600mm</t>
  </si>
  <si>
    <t>139598283</t>
  </si>
  <si>
    <t>25</t>
  </si>
  <si>
    <t>56230107</t>
  </si>
  <si>
    <t>vstupní otvory do nádrže pro potrubí od Du 110 do 312mm</t>
  </si>
  <si>
    <t>1305857543</t>
  </si>
  <si>
    <t>Vodorovné konstrukce</t>
  </si>
  <si>
    <t>26</t>
  </si>
  <si>
    <t>451541111</t>
  </si>
  <si>
    <t>Lože pod potrubí otevřený výkop ze štěrkodrtě</t>
  </si>
  <si>
    <t>1648235244</t>
  </si>
  <si>
    <t>Lože pod potrubí, stoky a drobné objekty v otevřeném výkopu ze štěrkodrtě 0-63 mm</t>
  </si>
  <si>
    <t>https://podminky.urs.cz/item/CS_URS_2023_01/451541111</t>
  </si>
  <si>
    <t>4,3*3,8*0,2</t>
  </si>
  <si>
    <t>27</t>
  </si>
  <si>
    <t>451572111</t>
  </si>
  <si>
    <t>Lože pod potrubí otevřený výkop z kameniva drobného těženého</t>
  </si>
  <si>
    <t>-333504695</t>
  </si>
  <si>
    <t>Lože pod potrubí, stoky a drobné objekty v otevřeném výkopu z kameniva drobného těženého 0 až 4 mm</t>
  </si>
  <si>
    <t>https://podminky.urs.cz/item/CS_URS_2023_01/451572111</t>
  </si>
  <si>
    <t>POT01*0,6*0,1</t>
  </si>
  <si>
    <t>28</t>
  </si>
  <si>
    <t>452233111</t>
  </si>
  <si>
    <t>Podkladní pilířky nebo bloky z cihel kanalizačních pálených lícových</t>
  </si>
  <si>
    <t>1226064697</t>
  </si>
  <si>
    <t>Podkladní a zajišťovací konstrukce zděné na maltu cementovou MC 10 podkladní pilířky, bloky nebo uzavírací čela chrániček z cihel kanalizačních pálených lícových</t>
  </si>
  <si>
    <t>https://podminky.urs.cz/item/CS_URS_2023_01/452233111</t>
  </si>
  <si>
    <t>0,45*0,45*1,35*4</t>
  </si>
  <si>
    <t>29</t>
  </si>
  <si>
    <t>452313141</t>
  </si>
  <si>
    <t>Podkladní bloky z betonu prostého tř. C 16/20 otevřený výkop</t>
  </si>
  <si>
    <t>CS ÚRS 2022 02</t>
  </si>
  <si>
    <t>749219713</t>
  </si>
  <si>
    <t>Podkladní a zajišťovací konstrukce z betonu prostého v otevřeném výkopu bloky pro potrubí z betonu tř. C 16/20</t>
  </si>
  <si>
    <t>https://podminky.urs.cz/item/CS_URS_2022_02/452313141</t>
  </si>
  <si>
    <t>(0,3*0,3*0,15)*2</t>
  </si>
  <si>
    <t>30</t>
  </si>
  <si>
    <t>452351101</t>
  </si>
  <si>
    <t>Bednění podkladních desek nebo bloků nebo sedlového lože otevřený výkop</t>
  </si>
  <si>
    <t>428156823</t>
  </si>
  <si>
    <t>Bednění podkladních a zajišťovacích konstrukcí v otevřeném výkopu desek nebo sedlových loží pod potrubí, stoky a drobné objekty</t>
  </si>
  <si>
    <t>https://podminky.urs.cz/item/CS_URS_2022_02/452351101</t>
  </si>
  <si>
    <t>(0,3*0,15*4)*2</t>
  </si>
  <si>
    <t>Komunikace pozemní</t>
  </si>
  <si>
    <t>31</t>
  </si>
  <si>
    <t>564851011</t>
  </si>
  <si>
    <t>Podklad ze štěrkodrtě ŠD plochy do 100 m2 tl 150 mm</t>
  </si>
  <si>
    <t>-101092919</t>
  </si>
  <si>
    <t>Podklad ze štěrkodrti ŠD s rozprostřením a zhutněním plochy jednotlivě do 100 m2, po zhutnění tl. 150 mm</t>
  </si>
  <si>
    <t>https://podminky.urs.cz/item/CS_URS_2023_01/564851011</t>
  </si>
  <si>
    <t>32</t>
  </si>
  <si>
    <t>596211110</t>
  </si>
  <si>
    <t>Kladení zámkové dlažby komunikací pro pěší ručně tl 60 mm skupiny A pl do 50 m2</t>
  </si>
  <si>
    <t>-1779080584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</si>
  <si>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</si>
  <si>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</si>
  <si>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33</t>
  </si>
  <si>
    <t>59245018</t>
  </si>
  <si>
    <t>dlažba tvar obdélník betonová 200x100x60mm přírodní</t>
  </si>
  <si>
    <t>832858895</t>
  </si>
  <si>
    <t>2,75*1,03 'Přepočtené koeficientem množství</t>
  </si>
  <si>
    <t>Úpravy povrchů, podlahy a osazování výplní</t>
  </si>
  <si>
    <t>34</t>
  </si>
  <si>
    <t>632458327</t>
  </si>
  <si>
    <t>Potěr cementový vodotěsný s přísadou tl do 20 mm ploch zakřivených pl přes 5 do 30 m2</t>
  </si>
  <si>
    <t>849686914</t>
  </si>
  <si>
    <t>Potěr cementový připojený s požlábkem v 100 mm, s očištěním, zdrsněním a pačokováním betonového podkladu vodotěsný s přísadou pro zvýšení vodotěsnosti, s penetračním nátěrem betonového podkladu, hlazený ocelovým hladítkem a s dvojnásobným uzavíracím nátěrem zakřivené konstrukce, tl. do 20 mm, jednotlivé plochy přes 5 do 30 m2</t>
  </si>
  <si>
    <t>https://podminky.urs.cz/item/CS_URS_2023_01/632458327</t>
  </si>
  <si>
    <t>8,99</t>
  </si>
  <si>
    <t>35</t>
  </si>
  <si>
    <t>632458329</t>
  </si>
  <si>
    <t>Příplatek ZKD 10 mm tl u cementového potěru ploch zakřivených vodotěsného s přísadou</t>
  </si>
  <si>
    <t>-1797181166</t>
  </si>
  <si>
    <t>Potěr cementový připojený s požlábkem v 100 mm, s očištěním, zdrsněním a pačokováním betonového podkladu vodotěsný s přísadou pro zvýšení vodotěsnosti, s penetračním nátěrem betonového podkladu, hlazený ocelovým hladítkem a s dvojnásobným uzavíracím nátěrem zakřivené konstrukce, tl. do 20 mm, jednotlivé plochy Příplatek k cenám za každých dalších 10 mm tl.</t>
  </si>
  <si>
    <t>https://podminky.urs.cz/item/CS_URS_2023_01/632458329</t>
  </si>
  <si>
    <t>8,99*16</t>
  </si>
  <si>
    <t>Trubní vedení</t>
  </si>
  <si>
    <t>36</t>
  </si>
  <si>
    <t>857261151</t>
  </si>
  <si>
    <t>Montáž litinových tvarovek jednoosých hrdlo/příruba otevřený výkop s těsnícím spojem DN/OD 110</t>
  </si>
  <si>
    <t>1860777709</t>
  </si>
  <si>
    <t>Montáž litinových tvarovek na potrubí litinovém tlakovém jednoosých na potrubí z trub hrdlových v otevřeném výkopu, kanálu nebo v šachtě s přírubovým koncem vnějšího průměru DN/OD 110</t>
  </si>
  <si>
    <t>https://podminky.urs.cz/item/CS_URS_2023_01/857261151</t>
  </si>
  <si>
    <t>37</t>
  </si>
  <si>
    <t>31951004</t>
  </si>
  <si>
    <t>potrubní spojka jištěná proti posuvu hrdlo-příruba DN 100</t>
  </si>
  <si>
    <t>1069889968</t>
  </si>
  <si>
    <t>38</t>
  </si>
  <si>
    <t>857242192</t>
  </si>
  <si>
    <t>Příplatek za práci ve štole při montáži litinových tvarovek jednoosých přírubových DN 80 až 250</t>
  </si>
  <si>
    <t>-461707157</t>
  </si>
  <si>
    <t>Montáž litinových tvarovek na potrubí litinovém tlakovém jednoosých na potrubí z trub přírubových Příplatek k ceně za práce ve štole, v uzavřeném kanálu nebo v objektech DN od 80 do 250</t>
  </si>
  <si>
    <t>https://podminky.urs.cz/item/CS_URS_2023_01/857242192</t>
  </si>
  <si>
    <t>39</t>
  </si>
  <si>
    <t>857264122</t>
  </si>
  <si>
    <t>Montáž litinových tvarovek odbočných přírubových otevřený výkop DN 100</t>
  </si>
  <si>
    <t>-2040717017</t>
  </si>
  <si>
    <t>Montáž litinových tvarovek na potrubí litinovém tlakovém odbočných na potrubí z trub přírubových v otevřeném výkopu, kanálu nebo v šachtě DN 100</t>
  </si>
  <si>
    <t>https://podminky.urs.cz/item/CS_URS_2023_01/857264122</t>
  </si>
  <si>
    <t>40</t>
  </si>
  <si>
    <t>55253516</t>
  </si>
  <si>
    <t>tvarovka přírubová litinová vodovodní s přírubovou odbočkou PN10/16 T-kus DN 100/100</t>
  </si>
  <si>
    <t>302057923</t>
  </si>
  <si>
    <t>41</t>
  </si>
  <si>
    <t>55253513</t>
  </si>
  <si>
    <t>tvarovka přírubová litinová s přírubovou odbočkou,práškový epoxid tl 250µm T-kus DN 100/50</t>
  </si>
  <si>
    <t>-452806826</t>
  </si>
  <si>
    <t>42</t>
  </si>
  <si>
    <t>857244192</t>
  </si>
  <si>
    <t>Příplatek za práci ve štole při montáži litinových tvarovek odbočných přírubových DN 80 až 250</t>
  </si>
  <si>
    <t>1483296384</t>
  </si>
  <si>
    <t>Montáž litinových tvarovek na potrubí litinovém tlakovém odbočných na potrubí z trub přírubových Příplatek k ceně za práce ve štole, v uzavřeném kanálu nebo v objektech DN od 80 do 250</t>
  </si>
  <si>
    <t>https://podminky.urs.cz/item/CS_URS_2023_01/857244192</t>
  </si>
  <si>
    <t>43</t>
  </si>
  <si>
    <t>871251211</t>
  </si>
  <si>
    <t>Montáž potrubí z PE100 SDR 11 otevřený výkop svařovaných elektrotvarovkou D 110 x 10,0 mm</t>
  </si>
  <si>
    <t>m</t>
  </si>
  <si>
    <t>-184980620</t>
  </si>
  <si>
    <t>Montáž vodovodního potrubí z plastů v otevřeném výkopu z polyetylenu PE 100 svařovaných elektrotvarovkou SDR 11/PN16 D 110 x 10,0 mm</t>
  </si>
  <si>
    <t>https://podminky.urs.cz/item/CS_URS_2023_01/871251211</t>
  </si>
  <si>
    <t>44</t>
  </si>
  <si>
    <t>28613550</t>
  </si>
  <si>
    <t>potrubí dvouvrstvé PE100 RC SDR11 110x10 dl 100m</t>
  </si>
  <si>
    <t>783182797</t>
  </si>
  <si>
    <t>45</t>
  </si>
  <si>
    <t>877251101</t>
  </si>
  <si>
    <t>Montáž elektrospojek na vodovodním potrubí z PE trub d 110</t>
  </si>
  <si>
    <t>-1500112213</t>
  </si>
  <si>
    <t>Montáž tvarovek na vodovodním plastovém potrubí z polyetylenu PE 100 elektrotvarovek SDR 11/PN16 spojek, oblouků nebo redukcí d 110</t>
  </si>
  <si>
    <t>https://podminky.urs.cz/item/CS_URS_2023_01/877251101</t>
  </si>
  <si>
    <t>46</t>
  </si>
  <si>
    <t>28615975</t>
  </si>
  <si>
    <t>elektrospojka SDR11 PE 100 PN16 D 110mm</t>
  </si>
  <si>
    <t>-1316062299</t>
  </si>
  <si>
    <t>47</t>
  </si>
  <si>
    <t>877251110R</t>
  </si>
  <si>
    <t>Montáž elektrokolen 30° na vodovodním potrubí z PE trub d 110</t>
  </si>
  <si>
    <t>-317978741</t>
  </si>
  <si>
    <t>Montáž tvarovek na vodovodním plastovém potrubí z polyetylenu PE 100 elektrotvarovek SDR 11/PN16 kolen 30° d 110</t>
  </si>
  <si>
    <t>48</t>
  </si>
  <si>
    <t>28614949R</t>
  </si>
  <si>
    <t>elektrokoleno 30° PE 100 PN16 D 110mm</t>
  </si>
  <si>
    <t>2100973930</t>
  </si>
  <si>
    <t>49</t>
  </si>
  <si>
    <t>891211222</t>
  </si>
  <si>
    <t>Montáž vodovodních šoupátek s ručním kolečkem v šachtách DN 50</t>
  </si>
  <si>
    <t>-1808083409</t>
  </si>
  <si>
    <t>Montáž vodovodních armatur na potrubí šoupátek nebo klapek uzavíracích v šachtách s ručním kolečkem DN 50</t>
  </si>
  <si>
    <t>https://podminky.urs.cz/item/CS_URS_2023_01/891211222</t>
  </si>
  <si>
    <t>50</t>
  </si>
  <si>
    <t>42221301</t>
  </si>
  <si>
    <t>šoupátko pitná voda litina GGG 50 krátká stavební dl PN10/16 DN 50x150mm</t>
  </si>
  <si>
    <t>-485096451</t>
  </si>
  <si>
    <t>51</t>
  </si>
  <si>
    <t>891261222</t>
  </si>
  <si>
    <t>Montáž vodovodních šoupátek s ručním kolečkem v šachtách DN 100</t>
  </si>
  <si>
    <t>1236003478</t>
  </si>
  <si>
    <t>Montáž vodovodních armatur na potrubí šoupátek nebo klapek uzavíracích v šachtách s ručním kolečkem DN 100</t>
  </si>
  <si>
    <t>https://podminky.urs.cz/item/CS_URS_2023_01/891261222</t>
  </si>
  <si>
    <t>52</t>
  </si>
  <si>
    <t>42221304</t>
  </si>
  <si>
    <t>šoupátko pitná voda litina GGG 50 krátká stavební dl PN10/16 DN 100x190mm</t>
  </si>
  <si>
    <t>642745366</t>
  </si>
  <si>
    <t>53</t>
  </si>
  <si>
    <t>891264121</t>
  </si>
  <si>
    <t>Montáž kompenzátorů nebo montážních vložek DN 100</t>
  </si>
  <si>
    <t>-1904113664</t>
  </si>
  <si>
    <t>Montáž vodovodních armatur na potrubí kompenzátorů ucpávkových a gumových nebo montážních vložek DN 100</t>
  </si>
  <si>
    <t>https://podminky.urs.cz/item/CS_URS_2023_01/891264121</t>
  </si>
  <si>
    <t>54</t>
  </si>
  <si>
    <t>42273007</t>
  </si>
  <si>
    <t>montážní vložka přírubová litinová DN 100 PN 16</t>
  </si>
  <si>
    <t>1556921689</t>
  </si>
  <si>
    <t>55</t>
  </si>
  <si>
    <t>891265321</t>
  </si>
  <si>
    <t>Montáž zpětných klapek DN 100</t>
  </si>
  <si>
    <t>681648310</t>
  </si>
  <si>
    <t>Montáž vodovodních armatur na potrubí zpětných klapek DN 100</t>
  </si>
  <si>
    <t>https://podminky.urs.cz/item/CS_URS_2023_01/891265321</t>
  </si>
  <si>
    <t>56</t>
  </si>
  <si>
    <t>42283044</t>
  </si>
  <si>
    <t>klapka zpětná samočinná přírubová litinová PN 16 pro vodu DN 100</t>
  </si>
  <si>
    <t>1185784069</t>
  </si>
  <si>
    <t>57</t>
  </si>
  <si>
    <t>892271111</t>
  </si>
  <si>
    <t>Tlaková zkouška vodou potrubí DN 100 nebo 125</t>
  </si>
  <si>
    <t>686485241</t>
  </si>
  <si>
    <t>Tlakové zkoušky vodou na potrubí DN 100 nebo 125</t>
  </si>
  <si>
    <t>https://podminky.urs.cz/item/CS_URS_2023_01/892271111</t>
  </si>
  <si>
    <t>58</t>
  </si>
  <si>
    <t>892273122</t>
  </si>
  <si>
    <t>Proplach a dezinfekce vodovodního potrubí DN od 80 do 125</t>
  </si>
  <si>
    <t>-45689278</t>
  </si>
  <si>
    <t>https://podminky.urs.cz/item/CS_URS_2023_01/892273122</t>
  </si>
  <si>
    <t>59</t>
  </si>
  <si>
    <t>892372111</t>
  </si>
  <si>
    <t>Zabezpečení konců potrubí DN do 300 při tlakových zkouškách vodou</t>
  </si>
  <si>
    <t>-1314342000</t>
  </si>
  <si>
    <t>Tlakové zkoušky vodou zabezpečení konců potrubí při tlakových zkouškách DN do 300</t>
  </si>
  <si>
    <t>https://podminky.urs.cz/item/CS_URS_2023_01/892372111</t>
  </si>
  <si>
    <t>60</t>
  </si>
  <si>
    <t>899104112</t>
  </si>
  <si>
    <t>Osazení poklopů litinových nebo ocelových včetně rámů pro třídu zatížení D400, E600</t>
  </si>
  <si>
    <t>-831832741</t>
  </si>
  <si>
    <t>Osazení poklopů litinových a ocelových včetně rámů pro třídu zatížení D400, E600</t>
  </si>
  <si>
    <t>https://podminky.urs.cz/item/CS_URS_2023_01/899104112</t>
  </si>
  <si>
    <t>61</t>
  </si>
  <si>
    <t>55241003R</t>
  </si>
  <si>
    <t>poklop litinový 600x600 mm, litinový rám, D 400 bez odvětrání, se zámkem a klíčem</t>
  </si>
  <si>
    <t>-1635384878</t>
  </si>
  <si>
    <t>62</t>
  </si>
  <si>
    <t>899713111</t>
  </si>
  <si>
    <t>Orientační tabulky na sloupku betonovém nebo ocelovém</t>
  </si>
  <si>
    <t>-2030647481</t>
  </si>
  <si>
    <t>Orientační tabulky na vodovodních a kanalizačních řadech na sloupku ocelovém nebo betonovém</t>
  </si>
  <si>
    <t>https://podminky.urs.cz/item/CS_URS_2023_01/899713111</t>
  </si>
  <si>
    <t>63</t>
  </si>
  <si>
    <t>10000002R</t>
  </si>
  <si>
    <t>Sloupek orinentační 2 m, mordo-bílý, vč. betonové základové patky</t>
  </si>
  <si>
    <t>-532918263</t>
  </si>
  <si>
    <t>64</t>
  </si>
  <si>
    <t>899721111</t>
  </si>
  <si>
    <t>Signalizační vodič DN do 150 mm na potrubí</t>
  </si>
  <si>
    <t>139309211</t>
  </si>
  <si>
    <t>Signalizační vodič na potrubí DN do 150 mm</t>
  </si>
  <si>
    <t>https://podminky.urs.cz/item/CS_URS_2023_01/899721111</t>
  </si>
  <si>
    <t>POT01+1,5+1,5</t>
  </si>
  <si>
    <t>65</t>
  </si>
  <si>
    <t>899722112</t>
  </si>
  <si>
    <t>Krytí potrubí z plastů výstražnou fólií z PVC 25 cm</t>
  </si>
  <si>
    <t>1515861538</t>
  </si>
  <si>
    <t>Krytí potrubí z plastů výstražnou fólií z PVC šířky 25 cm</t>
  </si>
  <si>
    <t>https://podminky.urs.cz/item/CS_URS_2023_01/899722112</t>
  </si>
  <si>
    <t>Ostatní konstrukce a práce, bourání</t>
  </si>
  <si>
    <t>66</t>
  </si>
  <si>
    <t>916331112</t>
  </si>
  <si>
    <t>Osazení zahradního obrubníku betonového do lože z betonu s boční opěrou</t>
  </si>
  <si>
    <t>-1654472180</t>
  </si>
  <si>
    <t>Osazení zahradního obrubníku betonového s ložem tl. od 50 do 100 mm z betonu prostého tř. C 12/15 s boční opěrou z betonu prostého tř. C 12/15</t>
  </si>
  <si>
    <t>https://podminky.urs.cz/item/CS_URS_2023_01/916331112</t>
  </si>
  <si>
    <t>7,6</t>
  </si>
  <si>
    <t>67</t>
  </si>
  <si>
    <t>59217010</t>
  </si>
  <si>
    <t>obrubník betonový zahradní přírodní šedá 500x50x150mm</t>
  </si>
  <si>
    <t>-623916634</t>
  </si>
  <si>
    <t>68</t>
  </si>
  <si>
    <t>953171011</t>
  </si>
  <si>
    <t>Osazování stupadel z betonářské oceli nebo litinových - chladicí věže</t>
  </si>
  <si>
    <t>-195219704</t>
  </si>
  <si>
    <t>Osazování kovových předmětů stupadel z betonářské oceli nebo litinových</t>
  </si>
  <si>
    <t>https://podminky.urs.cz/item/CS_URS_2023_01/953171011</t>
  </si>
  <si>
    <t>69</t>
  </si>
  <si>
    <t>55243802</t>
  </si>
  <si>
    <t>stupadlo ocelové s PE povlakem forma C - P152mm</t>
  </si>
  <si>
    <t>-1714495820</t>
  </si>
  <si>
    <t>70</t>
  </si>
  <si>
    <t>55243832</t>
  </si>
  <si>
    <t>hmoždinka pro jednořadová šachtová stupadla levá</t>
  </si>
  <si>
    <t>-1031756828</t>
  </si>
  <si>
    <t>71</t>
  </si>
  <si>
    <t>55243834</t>
  </si>
  <si>
    <t>hmoždinka pro jednořadová šachtová stupadla pravá</t>
  </si>
  <si>
    <t>-1414639176</t>
  </si>
  <si>
    <t>72</t>
  </si>
  <si>
    <t>953334121</t>
  </si>
  <si>
    <t>Bobtnavý pásek do pracovních spar betonových kcí bentonitový 20 x 25 mm</t>
  </si>
  <si>
    <t>-667202942</t>
  </si>
  <si>
    <t>Bobtnavý pásek do pracovních spar betonových konstrukcí bentonitový, rozměru 20 x 25 mm</t>
  </si>
  <si>
    <t>https://podminky.urs.cz/item/CS_URS_2023_01/953334121</t>
  </si>
  <si>
    <t>73</t>
  </si>
  <si>
    <t>977151118</t>
  </si>
  <si>
    <t>Jádrové vrty diamantovými korunkami do stavebních materiálů D přes 90 do 100 mm</t>
  </si>
  <si>
    <t>-1198122521</t>
  </si>
  <si>
    <t>Jádrové vrty diamantovými korunkami do stavebních materiálů (železobetonu, betonu, cihel, obkladů, dlažeb, kamene) průměru přes 90 do 100 mm</t>
  </si>
  <si>
    <t>https://podminky.urs.cz/item/CS_URS_2023_01/977151118</t>
  </si>
  <si>
    <t>0,15*2</t>
  </si>
  <si>
    <t>74</t>
  </si>
  <si>
    <t>977151125</t>
  </si>
  <si>
    <t>Jádrové vrty diamantovými korunkami do stavebních materiálů D přes 180 do 200 mm</t>
  </si>
  <si>
    <t>-69762601</t>
  </si>
  <si>
    <t>Jádrové vrty diamantovými korunkami do stavebních materiálů (železobetonu, betonu, cihel, obkladů, dlažeb, kamene) průměru přes 180 do 200 mm</t>
  </si>
  <si>
    <t>https://podminky.urs.cz/item/CS_URS_2023_01/977151125</t>
  </si>
  <si>
    <t>(0,15)*3</t>
  </si>
  <si>
    <t>997</t>
  </si>
  <si>
    <t>Přesun sutě</t>
  </si>
  <si>
    <t>75</t>
  </si>
  <si>
    <t>997013501</t>
  </si>
  <si>
    <t>Odvoz suti a vybouraných hmot na skládku nebo meziskládku do 1 km se složením</t>
  </si>
  <si>
    <t>-1214172814</t>
  </si>
  <si>
    <t>Odvoz suti a vybouraných hmot na skládku nebo meziskládku se složením, na vzdálenost do 1 km</t>
  </si>
  <si>
    <t>https://podminky.urs.cz/item/CS_URS_2023_01/997013501</t>
  </si>
  <si>
    <t>76</t>
  </si>
  <si>
    <t>997013509</t>
  </si>
  <si>
    <t>Příplatek k odvozu suti a vybouraných hmot na skládku ZKD 1 km přes 1 km</t>
  </si>
  <si>
    <t>-1394446690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</si>
  <si>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</si>
  <si>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</si>
  <si>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0,036*10 'Přepočtené koeficientem množství</t>
  </si>
  <si>
    <t>77</t>
  </si>
  <si>
    <t>997013602</t>
  </si>
  <si>
    <t>Poplatek za uložení na skládce (skládkovné) stavebního odpadu železobetonového kód odpadu 17 01 01</t>
  </si>
  <si>
    <t>1986177122</t>
  </si>
  <si>
    <t>Poplatek za uložení stavebního odpadu na skládce (skládkovné) z armovaného betonu zatříděného do Katalogu odpadů pod kódem 17 01 01</t>
  </si>
  <si>
    <t>https://podminky.urs.cz/item/CS_URS_2023_01/997013602</t>
  </si>
  <si>
    <t>998</t>
  </si>
  <si>
    <t>Přesun hmot</t>
  </si>
  <si>
    <t>78</t>
  </si>
  <si>
    <t>998273102</t>
  </si>
  <si>
    <t>Přesun hmot pro trubní vedení z trub litinových otevřený výkop</t>
  </si>
  <si>
    <t>-801138875</t>
  </si>
  <si>
    <t>Přesun hmot pro trubní vedení hloubené z trub litinových pro vodovody nebo kanalizace v otevřeném výkopu dopravní vzdálenost do 15 m</t>
  </si>
  <si>
    <t>https://podminky.urs.cz/item/CS_URS_2023_01/998273102</t>
  </si>
  <si>
    <t>79</t>
  </si>
  <si>
    <t>998273124</t>
  </si>
  <si>
    <t>Příplatek k přesunu hmot pro trubní vedení z trub litinových za zvětšený přesun hmot do 500 m</t>
  </si>
  <si>
    <t>1249261479</t>
  </si>
  <si>
    <t>Přesun hmot pro trubní vedení hloubené z trub litinových Příplatek k cenám za zvětšený přesun přes vymezenou největší dopravní vzdálenost do 500 m</t>
  </si>
  <si>
    <t>https://podminky.urs.cz/item/CS_URS_2023_01/998273124</t>
  </si>
  <si>
    <t>PSV</t>
  </si>
  <si>
    <t>Práce a dodávky PSV</t>
  </si>
  <si>
    <t>733</t>
  </si>
  <si>
    <t>Ústřední vytápění - rozvodné potrubí</t>
  </si>
  <si>
    <t>80</t>
  </si>
  <si>
    <t>733390424</t>
  </si>
  <si>
    <t>Těsnicí vložka potrubí pro vývrt/pažnici DN 100 potrubí d 63</t>
  </si>
  <si>
    <t>-829158788</t>
  </si>
  <si>
    <t>Vložky těsnicí pro potrubí do prostupových vývrtů nebo pažnic DN 100, průměru potrubí d 63</t>
  </si>
  <si>
    <t>https://podminky.urs.cz/item/CS_URS_2023_01/733390424</t>
  </si>
  <si>
    <t>81</t>
  </si>
  <si>
    <t>733390457</t>
  </si>
  <si>
    <t>Těsnicí vložka potrubí pro vývrt/pažnici DN 200 potrubí d 110</t>
  </si>
  <si>
    <t>2114420648</t>
  </si>
  <si>
    <t>Vložky těsnicí pro potrubí do prostupových vývrtů nebo pažnic DN 200, průměru potrubí d 110</t>
  </si>
  <si>
    <t>https://podminky.urs.cz/item/CS_URS_2023_01/733390457</t>
  </si>
  <si>
    <t>82</t>
  </si>
  <si>
    <t>998733101</t>
  </si>
  <si>
    <t>Přesun hmot tonážní pro rozvody potrubí v objektech v do 6 m</t>
  </si>
  <si>
    <t>-459083560</t>
  </si>
  <si>
    <t>Přesun hmot pro rozvody potrubí stanovený z hmotnosti přesunovaného materiálu vodorovná dopravní vzdálenost do 50 m v objektech výšky do 6 m</t>
  </si>
  <si>
    <t>https://podminky.urs.cz/item/CS_URS_2023_01/998733101</t>
  </si>
  <si>
    <t>VRN</t>
  </si>
  <si>
    <t>VRN1</t>
  </si>
  <si>
    <t>Průzkumné, geodetické a projektové práce</t>
  </si>
  <si>
    <t>83</t>
  </si>
  <si>
    <t>012203000</t>
  </si>
  <si>
    <t>Geodetické práce při provádění stavby - vytyčení trasy vodovodu</t>
  </si>
  <si>
    <t>bod</t>
  </si>
  <si>
    <t>1024</t>
  </si>
  <si>
    <t>-797439531</t>
  </si>
  <si>
    <t>https://podminky.urs.cz/item/CS_URS_2023_01/012203000</t>
  </si>
  <si>
    <t>84</t>
  </si>
  <si>
    <t>012303000</t>
  </si>
  <si>
    <t>Geodetické práce po výstavbě - zaměření skutečného provedení</t>
  </si>
  <si>
    <t>2105206472</t>
  </si>
  <si>
    <t>https://podminky.urs.cz/item/CS_URS_2023_01/012303000</t>
  </si>
  <si>
    <t>VRN4</t>
  </si>
  <si>
    <t>Inženýrská činnost</t>
  </si>
  <si>
    <t>85</t>
  </si>
  <si>
    <t>043203001</t>
  </si>
  <si>
    <t>Měření celkem - revize signalizačního vodice</t>
  </si>
  <si>
    <t>kpl</t>
  </si>
  <si>
    <t>-690529773</t>
  </si>
  <si>
    <t>https://podminky.urs.cz/item/CS_URS_2023_01/043203001</t>
  </si>
  <si>
    <t>86</t>
  </si>
  <si>
    <t>043203003</t>
  </si>
  <si>
    <t>Rozbory celkem - laboratorní zkoušky pitné vody</t>
  </si>
  <si>
    <t>430833170</t>
  </si>
  <si>
    <t>https://podminky.urs.cz/item/CS_URS_2023_01/043203003</t>
  </si>
  <si>
    <t>7,914</t>
  </si>
  <si>
    <t>30,722</t>
  </si>
  <si>
    <t>39,109</t>
  </si>
  <si>
    <t>289,6</t>
  </si>
  <si>
    <t>POT02</t>
  </si>
  <si>
    <t>131,9</t>
  </si>
  <si>
    <t>01.1.2 - IO 01 - Vodovodní přivaděče - Výtlak z vrtu 2</t>
  </si>
  <si>
    <t>30,96</t>
  </si>
  <si>
    <t>Hloubení jámy</t>
  </si>
  <si>
    <t>118,804</t>
  </si>
  <si>
    <t>VYK05</t>
  </si>
  <si>
    <t>Hlouběná rýhy</t>
  </si>
  <si>
    <t>141,585</t>
  </si>
  <si>
    <t>253,36</t>
  </si>
  <si>
    <t>M - Práce a dodávky M</t>
  </si>
  <si>
    <t xml:space="preserve">    23-M - Montáže potrubí</t>
  </si>
  <si>
    <t>115101201</t>
  </si>
  <si>
    <t>Čerpání vody na dopravní výšku do 10 m průměrný přítok do 500 l/min</t>
  </si>
  <si>
    <t>hod</t>
  </si>
  <si>
    <t>-1123950633</t>
  </si>
  <si>
    <t>Čerpání vody na dopravní výšku do 10 m s uvažovaným průměrným přítokem do 500 l/min</t>
  </si>
  <si>
    <t>https://podminky.urs.cz/item/CS_URS_2023_01/115101201</t>
  </si>
  <si>
    <t>24*2*2</t>
  </si>
  <si>
    <t>2019549131</t>
  </si>
  <si>
    <t>(165,3-1,5-2-(82-53))*2+4*2+8*2</t>
  </si>
  <si>
    <t>131251203</t>
  </si>
  <si>
    <t>Hloubení jam zapažených v hornině třídy těžitelnosti I skupiny 3 objem do 100 m3 strojně</t>
  </si>
  <si>
    <t>1136158578</t>
  </si>
  <si>
    <t>Hloubení zapažených jam a zářezů strojně s urovnáním dna do předepsaného profilu a spádu v hornině třídy těžitelnosti I skupiny 3 přes 50 do 100 m3</t>
  </si>
  <si>
    <t>https://podminky.urs.cz/item/CS_URS_2023_01/131251203</t>
  </si>
  <si>
    <t>7*3*4,4+2*3*4,4+((0,1*0,1*3,14)/4)/2</t>
  </si>
  <si>
    <t>-1998744623</t>
  </si>
  <si>
    <t>1811770281</t>
  </si>
  <si>
    <t>(131,93-99,47-1,5)*0,8*(1,4-0,15)</t>
  </si>
  <si>
    <t>132254204</t>
  </si>
  <si>
    <t>Hloubení zapažených rýh š do 2000 mm v hornině třídy těžitelnosti I skupiny 3 objem do 500 m3</t>
  </si>
  <si>
    <t>826598486</t>
  </si>
  <si>
    <t>Hloubení zapažených rýh šířky přes 800 do 2 000 mm strojně s urovnáním dna do předepsaného profilu a spádu v hornině třídy těžitelnosti I skupiny 3 přes 100 do 500 m3</t>
  </si>
  <si>
    <t>https://podminky.urs.cz/item/CS_URS_2023_01/132254204</t>
  </si>
  <si>
    <t>37,9*1*(2,3+0,1-0,15)+((51,3-37,9)-2)*1*(3,2+0,1-0,15)+((99,5-84,5)-7)*1*(2,6+0,1-0,15)</t>
  </si>
  <si>
    <t>141721215</t>
  </si>
  <si>
    <t>Řízený zemní protlak délky do 50 m hl do 6 m se zatažením potrubí průměru vrtu přes 180 do 225 mm v hornině třídy těžitelnosti I a II skupiny 1 až 4</t>
  </si>
  <si>
    <t>-1884028655</t>
  </si>
  <si>
    <t>Řízený zemní protlak délky protlaku do 50 m v hornině třídy těžitelnosti I a II, skupiny 1 až 4 včetně zatažení trub v hloubce do 6 m průměru vrtu přes 180 do 225 mm</t>
  </si>
  <si>
    <t>https://podminky.urs.cz/item/CS_URS_2023_01/141721215</t>
  </si>
  <si>
    <t>32,5</t>
  </si>
  <si>
    <t>28613861</t>
  </si>
  <si>
    <t>trubka vodovodní PE100 PN 16 SDR11 s ochranným pláštěm z PP 225x20,5mm</t>
  </si>
  <si>
    <t>1069921833</t>
  </si>
  <si>
    <t>151201302</t>
  </si>
  <si>
    <t>Zřízení rozepření stěn při pažení zátažném hl přes 4 do 8 m</t>
  </si>
  <si>
    <t>-1919421554</t>
  </si>
  <si>
    <t>Zřízení rozepření zapažených stěn výkopů s potřebným přepažováním při pažení zátažném, hloubky přes 4 do 8 m</t>
  </si>
  <si>
    <t>https://podminky.urs.cz/item/CS_URS_2023_01/151201302</t>
  </si>
  <si>
    <t>7*4,4*2+3*4,4*2+2*4,4*2+3*4,4*2</t>
  </si>
  <si>
    <t>151201312</t>
  </si>
  <si>
    <t>Odstranění rozepření stěn při pažení zátažném hl přes 4 do 8 m</t>
  </si>
  <si>
    <t>386253236</t>
  </si>
  <si>
    <t>Odstranění rozepření stěn výkopů s uložením materiálu na vzdálenost do 3 m od okraje výkopu pažení zátažného, hloubky přes 4 do 8 m</t>
  </si>
  <si>
    <t>https://podminky.urs.cz/item/CS_URS_2023_01/151201312</t>
  </si>
  <si>
    <t>151811131</t>
  </si>
  <si>
    <t>Osazení pažicího boxu hl výkopu do 4 m š do 1,2 m</t>
  </si>
  <si>
    <t>182021739</t>
  </si>
  <si>
    <t>Zřízení pažicích boxů pro pažení a rozepření stěn rýh podzemního vedení hloubka výkopu do 4 m, šířka do 1,2 m</t>
  </si>
  <si>
    <t>https://podminky.urs.cz/item/CS_URS_2023_01/151811131</t>
  </si>
  <si>
    <t>37,9*2*(2,3+0,1-0,15)+((51,3-37,9)-2)*2*(3,2+0,1-0,15)+((99,5-84,5)-7)*2*(2,6+0,1-0,15)</t>
  </si>
  <si>
    <t>151811231</t>
  </si>
  <si>
    <t>Odstranění pažicího boxu hl výkopu do 4 m š do 1,2 m</t>
  </si>
  <si>
    <t>1085508491</t>
  </si>
  <si>
    <t>Odstranění pažicích boxů pro pažení a rozepření stěn rýh podzemního vedení hloubka výkopu do 4 m, šířka do 1,2 m</t>
  </si>
  <si>
    <t>https://podminky.urs.cz/item/CS_URS_2023_01/151811231</t>
  </si>
  <si>
    <t>-1363566676</t>
  </si>
  <si>
    <t>(VYK01+VYK02+VYK03+VYK05)-ZÁSYP</t>
  </si>
  <si>
    <t>-238871388</t>
  </si>
  <si>
    <t>128652379</t>
  </si>
  <si>
    <t>39,109*1,9 'Přepočtené koeficientem množství</t>
  </si>
  <si>
    <t>1833403486</t>
  </si>
  <si>
    <t>VYK01+VYK02+VYK03+VYK05</t>
  </si>
  <si>
    <t>-(OB01+OB02+L02)</t>
  </si>
  <si>
    <t>1283589875</t>
  </si>
  <si>
    <t>-1238281013</t>
  </si>
  <si>
    <t>(POT02-2)*0,6*(0,11+0,3)-((0,11*0,11*3,14)/4)*(POT02-2)</t>
  </si>
  <si>
    <t>80405237</t>
  </si>
  <si>
    <t>31,195*2 'Přepočtené koeficientem množství</t>
  </si>
  <si>
    <t>482321629</t>
  </si>
  <si>
    <t>787568360</t>
  </si>
  <si>
    <t>2042775192</t>
  </si>
  <si>
    <t>289,6*0,02 'Přepočtené koeficientem množství</t>
  </si>
  <si>
    <t>242111113</t>
  </si>
  <si>
    <t>Osazení pláště kopané studny z betonových skruží celokruhových DN 1 m</t>
  </si>
  <si>
    <t>-318092892</t>
  </si>
  <si>
    <t>Osazení pláště vodárenské kopané studny z betonových skruží na cementovou maltu MC 10 celokruhových, při vnitřním průměru studny 1,00 m</t>
  </si>
  <si>
    <t>https://podminky.urs.cz/item/CS_URS_2023_01/242111113</t>
  </si>
  <si>
    <t>59225335</t>
  </si>
  <si>
    <t>skruž betonová studňová kruhová 100x100x9cm</t>
  </si>
  <si>
    <t>-840941465</t>
  </si>
  <si>
    <t>243571112</t>
  </si>
  <si>
    <t>Výplň na dně studny z kameniva hrubého těženého 16-32 mm</t>
  </si>
  <si>
    <t>280644288</t>
  </si>
  <si>
    <t>Výplň na dně vodárenské studny z kameniva hrubého těženého frakce 16 až 32 mm</t>
  </si>
  <si>
    <t>https://podminky.urs.cz/item/CS_URS_2023_01/243571112</t>
  </si>
  <si>
    <t>(((1*1*3,14)/4)*0,5)*2</t>
  </si>
  <si>
    <t>-726249181</t>
  </si>
  <si>
    <t>((1*1*3,14)/4)*0,5</t>
  </si>
  <si>
    <t>-779804719</t>
  </si>
  <si>
    <t>POT02*0,6*0,1</t>
  </si>
  <si>
    <t>1704405126</t>
  </si>
  <si>
    <t>(0,3*0,3*0,15)*8</t>
  </si>
  <si>
    <t>210208876</t>
  </si>
  <si>
    <t>(0,3*0,15*4)*8</t>
  </si>
  <si>
    <t>857242122</t>
  </si>
  <si>
    <t>Montáž litinových tvarovek jednoosých přírubových otevřený výkop DN 80</t>
  </si>
  <si>
    <t>602648844</t>
  </si>
  <si>
    <t>Montáž litinových tvarovek na potrubí litinovém tlakovém jednoosých na potrubí z trub přírubových v otevřeném výkopu, kanálu nebo v šachtě DN 80</t>
  </si>
  <si>
    <t>https://podminky.urs.cz/item/CS_URS_2023_01/857242122</t>
  </si>
  <si>
    <t>R501380</t>
  </si>
  <si>
    <t>tvarovka litinová, N, přírubové patkové koleno, DN 80</t>
  </si>
  <si>
    <t>326871917</t>
  </si>
  <si>
    <t>R108774.1</t>
  </si>
  <si>
    <t>trouba přírubová TP-DN 80 PN 10-16-25-40 TT l=0,1m</t>
  </si>
  <si>
    <t>-294279978</t>
  </si>
  <si>
    <t>-122161020</t>
  </si>
  <si>
    <t>-145690959</t>
  </si>
  <si>
    <t>-709231521</t>
  </si>
  <si>
    <t>28653135</t>
  </si>
  <si>
    <t>nákružek lemový PE 100 SDR11 90mm</t>
  </si>
  <si>
    <t>1405228899</t>
  </si>
  <si>
    <t>1683868233</t>
  </si>
  <si>
    <t>28654410</t>
  </si>
  <si>
    <t>příruba volná k lemovému nákružku z polypropylénu 110</t>
  </si>
  <si>
    <t>-952478629</t>
  </si>
  <si>
    <t>28614978</t>
  </si>
  <si>
    <t>elektroredukce PE 100 PN16 D 110-90mm</t>
  </si>
  <si>
    <t>1926326388</t>
  </si>
  <si>
    <t>781014</t>
  </si>
  <si>
    <t>Oblouk 22° PE100 RC SDR11 110</t>
  </si>
  <si>
    <t>941043750</t>
  </si>
  <si>
    <t>877251110</t>
  </si>
  <si>
    <t>Montáž elektrokolen 45° na vodovodním potrubí z PE trub d 110</t>
  </si>
  <si>
    <t>1752845199</t>
  </si>
  <si>
    <t>Montáž tvarovek na vodovodním plastovém potrubí z polyetylenu PE 100 elektrotvarovek SDR 11/PN16 kolen 45° d 110</t>
  </si>
  <si>
    <t>https://podminky.urs.cz/item/CS_URS_2023_01/877251110</t>
  </si>
  <si>
    <t>28614949</t>
  </si>
  <si>
    <t>elektrokoleno 45° PE 100 PN16 D 110mm</t>
  </si>
  <si>
    <t>-496438395</t>
  </si>
  <si>
    <t>-1118986953</t>
  </si>
  <si>
    <t>-1782588874</t>
  </si>
  <si>
    <t>877251113</t>
  </si>
  <si>
    <t>Montáž elektro T-kusů na vodovodním potrubí z PE trub d 110</t>
  </si>
  <si>
    <t>1395230969</t>
  </si>
  <si>
    <t>Montáž tvarovek na vodovodním plastovém potrubí z polyetylenu PE 100 elektrotvarovek SDR 11/PN16 T-kusů d 110</t>
  </si>
  <si>
    <t>https://podminky.urs.cz/item/CS_URS_2023_01/877251113</t>
  </si>
  <si>
    <t>28614961</t>
  </si>
  <si>
    <t>elektrotvarovka T-kus rovnoramenný PE 100 PN16 D 110mm</t>
  </si>
  <si>
    <t>1889059472</t>
  </si>
  <si>
    <t>877251210</t>
  </si>
  <si>
    <t>Montáž kolen 45° svařovaných na tupo na vodovodním potrubí z PE trub d 110</t>
  </si>
  <si>
    <t>-1204987277</t>
  </si>
  <si>
    <t>Montáž tvarovek na vodovodním plastovém potrubí z polyetylenu PE 100 svařovaných na tupo SDR 11/PN16 kolen 15°, 30° nebo 45° d 110</t>
  </si>
  <si>
    <t>https://podminky.urs.cz/item/CS_URS_2023_01/877251210</t>
  </si>
  <si>
    <t>28614237</t>
  </si>
  <si>
    <t>koleno 15° SDR11 PE 100 PN16 D 110mm</t>
  </si>
  <si>
    <t>892212955</t>
  </si>
  <si>
    <t>890411851</t>
  </si>
  <si>
    <t>Bourání šachet z prefabrikovaných skruží strojně obestavěného prostoru do 1,5 m3</t>
  </si>
  <si>
    <t>628984239</t>
  </si>
  <si>
    <t>Bourání šachet a jímek strojně velikosti obestavěného prostoru do 1,5 m3 z prefabrikovaných skruží</t>
  </si>
  <si>
    <t>https://podminky.urs.cz/item/CS_URS_2023_01/890411851</t>
  </si>
  <si>
    <t>(1,54/2)*2</t>
  </si>
  <si>
    <t>891247112</t>
  </si>
  <si>
    <t>Montáž hydrantů podzemních DN 80</t>
  </si>
  <si>
    <t>1460428515</t>
  </si>
  <si>
    <t>Montáž vodovodních armatur na potrubí hydrantů podzemních (bez osazení poklopů) DN 80</t>
  </si>
  <si>
    <t>https://podminky.urs.cz/item/CS_URS_2023_01/891247112</t>
  </si>
  <si>
    <t>42273594</t>
  </si>
  <si>
    <t>hydrant podzemní DN 80 PN 16 dvojitý uzávěr s koulí krycí v 1500mm</t>
  </si>
  <si>
    <t>-778874400</t>
  </si>
  <si>
    <t>42210052</t>
  </si>
  <si>
    <t>deska podkladová uličního poklopu litinového hydrantového</t>
  </si>
  <si>
    <t>-1731028309</t>
  </si>
  <si>
    <t>127773881</t>
  </si>
  <si>
    <t>-1361680324</t>
  </si>
  <si>
    <t>1825450511</t>
  </si>
  <si>
    <t>894410213</t>
  </si>
  <si>
    <t>Osazení betonových dílců pro kanalizační šachty DN 1000 skruž rovná výšky 1000 mm</t>
  </si>
  <si>
    <t>-1471678812</t>
  </si>
  <si>
    <t>Osazení betonových dílců šachet kanalizačních skruž rovná DN 1000, výšky 1000 mm</t>
  </si>
  <si>
    <t>https://podminky.urs.cz/item/CS_URS_2023_01/894410213</t>
  </si>
  <si>
    <t>59224080</t>
  </si>
  <si>
    <t>skruž betonová DN 1000x1000, 100x100x9cm, bez stupadel</t>
  </si>
  <si>
    <t>-1499174925</t>
  </si>
  <si>
    <t>899401113</t>
  </si>
  <si>
    <t>Osazení poklopů litinových hydrantových</t>
  </si>
  <si>
    <t>-1426624756</t>
  </si>
  <si>
    <t>https://podminky.urs.cz/item/CS_URS_2023_01/899401113</t>
  </si>
  <si>
    <t>42291452</t>
  </si>
  <si>
    <t>poklop litinový hydrantový DN 80</t>
  </si>
  <si>
    <t>796983713</t>
  </si>
  <si>
    <t>1711853601</t>
  </si>
  <si>
    <t>1+2</t>
  </si>
  <si>
    <t>1408130818</t>
  </si>
  <si>
    <t>-1560320514</t>
  </si>
  <si>
    <t>POT02+1,5+1,5</t>
  </si>
  <si>
    <t>-95062707</t>
  </si>
  <si>
    <t>899913142</t>
  </si>
  <si>
    <t>Uzavírací manžeta chráničky potrubí DN 100 x 200</t>
  </si>
  <si>
    <t>1686678157</t>
  </si>
  <si>
    <t>Koncové uzavírací manžety chrániček DN potrubí x DN chráničky DN 100 x 200</t>
  </si>
  <si>
    <t>https://podminky.urs.cz/item/CS_URS_2023_01/899913142</t>
  </si>
  <si>
    <t>624087806</t>
  </si>
  <si>
    <t>997006512</t>
  </si>
  <si>
    <t>Vodorovné doprava suti s naložením a složením na skládku přes 100 m do 1 km</t>
  </si>
  <si>
    <t>1744311877</t>
  </si>
  <si>
    <t>Vodorovná doprava suti na skládku s naložením na dopravní prostředek a složením přes 100 m do 1 km</t>
  </si>
  <si>
    <t>https://podminky.urs.cz/item/CS_URS_2023_01/997006512</t>
  </si>
  <si>
    <t>997006519</t>
  </si>
  <si>
    <t>Příplatek k vodorovnému přemístění suti na skládku ZKD 1 km přes 1 km</t>
  </si>
  <si>
    <t>1918390961</t>
  </si>
  <si>
    <t>Vodorovná doprava suti na skládku Příplatek k ceně -6512 za každý další i započatý 1 km</t>
  </si>
  <si>
    <t>https://podminky.urs.cz/item/CS_URS_2023_01/997006519</t>
  </si>
  <si>
    <t>997006551</t>
  </si>
  <si>
    <t>Hrubé urovnání suti na skládce bez zhutnění</t>
  </si>
  <si>
    <t>-314607772</t>
  </si>
  <si>
    <t>https://podminky.urs.cz/item/CS_URS_2023_01/997006551</t>
  </si>
  <si>
    <t>-1142966868</t>
  </si>
  <si>
    <t>998276101</t>
  </si>
  <si>
    <t>Přesun hmot pro trubní vedení z trub z plastických hmot otevřený výkop</t>
  </si>
  <si>
    <t>237568002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</si>
  <si>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</si>
  <si>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</si>
  <si>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998276124</t>
  </si>
  <si>
    <t>Příplatek k přesunu hmot pro trubní vedení z trub z plastických hmot za zvětšený přesun do 500 m</t>
  </si>
  <si>
    <t>1653757758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</si>
  <si>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</si>
  <si>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</si>
  <si>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Práce a dodávky M</t>
  </si>
  <si>
    <t>23-M</t>
  </si>
  <si>
    <t>Montáže potrubí</t>
  </si>
  <si>
    <t>230200118</t>
  </si>
  <si>
    <t>Nasunutí potrubní sekce do ocelové chráničky DN 100</t>
  </si>
  <si>
    <t>-2089667118</t>
  </si>
  <si>
    <t>Nasunutí potrubní sekce do chráničky jmenovitá světlost nasouvaného potrubí DN 100</t>
  </si>
  <si>
    <t>https://podminky.urs.cz/item/CS_URS_2023_01/230200118</t>
  </si>
  <si>
    <t>450305307</t>
  </si>
  <si>
    <t>-1783598239</t>
  </si>
  <si>
    <t>-150713014</t>
  </si>
  <si>
    <t>-1748337886</t>
  </si>
  <si>
    <t>35,676</t>
  </si>
  <si>
    <t>140,151</t>
  </si>
  <si>
    <t>176,3</t>
  </si>
  <si>
    <t>or02</t>
  </si>
  <si>
    <t>Ornice</t>
  </si>
  <si>
    <t>513</t>
  </si>
  <si>
    <t>OR03</t>
  </si>
  <si>
    <t>Lesní ornice</t>
  </si>
  <si>
    <t>670,2</t>
  </si>
  <si>
    <t>594,6</t>
  </si>
  <si>
    <t>01.1.3 - IO 01 - Vodovodní přivaděč 1</t>
  </si>
  <si>
    <t>0,56</t>
  </si>
  <si>
    <t>Výkop</t>
  </si>
  <si>
    <t>326,664</t>
  </si>
  <si>
    <t>VYK04</t>
  </si>
  <si>
    <t>134,04</t>
  </si>
  <si>
    <t>53,616</t>
  </si>
  <si>
    <t>339,14</t>
  </si>
  <si>
    <t>111212215</t>
  </si>
  <si>
    <t>Odstranění nevhodných dřevin přes 100 do 500 m2 v do 1 m s odstraněním pařezů v rovině nebo svahu do 1:5</t>
  </si>
  <si>
    <t>-218907327</t>
  </si>
  <si>
    <t>Odstranění nevhodných dřevin průměru kmene do 100 mm výšky do 1 m s odstraněním pařezu přes 100 do 500 m2 v rovině nebo na svahu do 1:5</t>
  </si>
  <si>
    <t>https://podminky.urs.cz/item/CS_URS_2023_01/111212215</t>
  </si>
  <si>
    <t>250</t>
  </si>
  <si>
    <t>111212355</t>
  </si>
  <si>
    <t>Odstranění nevhodných dřevin přes 100 do 500 m2 v přes 1 m s odstraněním pařezů v rovině nebo svahu do 1:5</t>
  </si>
  <si>
    <t>1588093501</t>
  </si>
  <si>
    <t>Odstranění nevhodných dřevin průměru kmene do 100 mm výšky přes 1 m s odstraněním pařezu přes 100 do 500 m2 v rovině nebo na svahu do 1:5</t>
  </si>
  <si>
    <t>https://podminky.urs.cz/item/CS_URS_2023_01/111212355</t>
  </si>
  <si>
    <t>112251101</t>
  </si>
  <si>
    <t>Odstranění pařezů průměru přes 100 do 300 mm</t>
  </si>
  <si>
    <t>1647335193</t>
  </si>
  <si>
    <t>Odstranění pařezů strojně s jejich vykopáním nebo vytrháním průměru přes 100 do 300 mm</t>
  </si>
  <si>
    <t>https://podminky.urs.cz/item/CS_URS_2023_01/112251101</t>
  </si>
  <si>
    <t>112251102</t>
  </si>
  <si>
    <t>Odstranění pařezů průměru přes 300 do 500 mm</t>
  </si>
  <si>
    <t>-235429241</t>
  </si>
  <si>
    <t>Odstranění pařezů strojně s jejich vykopáním nebo vytrháním průměru přes 300 do 500 mm</t>
  </si>
  <si>
    <t>https://podminky.urs.cz/item/CS_URS_2023_01/112251102</t>
  </si>
  <si>
    <t>121151123</t>
  </si>
  <si>
    <t>Sejmutí ornice plochy přes 500 m2 tl vrstvy do 200 mm strojně</t>
  </si>
  <si>
    <t>1232813764</t>
  </si>
  <si>
    <t>Sejmutí ornice strojně při souvislé ploše přes 500 m2, tl. vrstvy do 200 mm</t>
  </si>
  <si>
    <t>https://podminky.urs.cz/item/CS_URS_2023_01/121151123</t>
  </si>
  <si>
    <t>(258-1,5)*2</t>
  </si>
  <si>
    <t>121151223</t>
  </si>
  <si>
    <t>Sejmutí lesní půdy plochy přes 500 m2 tl vrstvy přes 150 do 200 mm strojně</t>
  </si>
  <si>
    <t>582354646</t>
  </si>
  <si>
    <t>Sejmutí lesní půdy strojně při souvislé ploše přes 500 m2, tl. vrstvy přes 150 do 200 mm</t>
  </si>
  <si>
    <t>https://podminky.urs.cz/item/CS_URS_2023_01/121151223</t>
  </si>
  <si>
    <t>(594,6-258-1,5)*2</t>
  </si>
  <si>
    <t>-730223145</t>
  </si>
  <si>
    <t>1*0,8*0,7</t>
  </si>
  <si>
    <t>-1356875794</t>
  </si>
  <si>
    <t>(258-1,5)*0,8*(1,4-0,2)+(594,6-258-1,5)*0,8*(0,5-0,2)</t>
  </si>
  <si>
    <t>132312131</t>
  </si>
  <si>
    <t>Hloubení nezapažených rýh šířky do 800 mm v soudržných horninách třídy těžitelnosti II skupiny 4 ručně</t>
  </si>
  <si>
    <t>1527991035</t>
  </si>
  <si>
    <t>Hloubení nezapažených rýh šířky do 800 mm ručně s urovnáním dna do předepsaného profilu a spádu v hornině třídy těžitelnosti II skupiny 4 soudržných</t>
  </si>
  <si>
    <t>https://podminky.urs.cz/item/CS_URS_2023_01/132312131</t>
  </si>
  <si>
    <t>132351103</t>
  </si>
  <si>
    <t>Hloubení rýh nezapažených š do 800 mm v hornině třídy těžitelnosti II skupiny 4 objem do 100 m3 strojně</t>
  </si>
  <si>
    <t>-2028696313</t>
  </si>
  <si>
    <t>Hloubení nezapažených rýh šířky do 800 mm strojně s urovnáním dna do předepsaného profilu a spádu v hornině třídy těžitelnosti II skupiny 4 přes 50 do 100 m3</t>
  </si>
  <si>
    <t>https://podminky.urs.cz/item/CS_URS_2023_01/132351103</t>
  </si>
  <si>
    <t>(594,6-258-1,5)*0,8*(1,4-0,2-0,5-0,2)</t>
  </si>
  <si>
    <t>132551103</t>
  </si>
  <si>
    <t>Hloubení rýh nezapažených š do 800 mm v hornině třídy těžitelnosti III skupiny 6 objem do 100 m3 strojně</t>
  </si>
  <si>
    <t>1171542703</t>
  </si>
  <si>
    <t>Hloubení nezapažených rýh šířky do 800 mm strojně s urovnáním dna do předepsaného profilu a spádu v hornině třídy těžitelnosti III skupiny 6 přes 50 do 100 m3</t>
  </si>
  <si>
    <t>https://podminky.urs.cz/item/CS_URS_2023_01/132551103</t>
  </si>
  <si>
    <t>(594,6-258-1,5)*0,8*(1,4-0,5-0,5-0,2)</t>
  </si>
  <si>
    <t>-1209434147</t>
  </si>
  <si>
    <t>(VYK01+VYK02+VYK03+VYK05+VYK04)-ZÁSYP</t>
  </si>
  <si>
    <t>-1887538542</t>
  </si>
  <si>
    <t>-1522711797</t>
  </si>
  <si>
    <t>176,3*1,9 'Přepočtené koeficientem množství</t>
  </si>
  <si>
    <t>-1641272881</t>
  </si>
  <si>
    <t>VYK01+VYK02+VYK03+VYK05+vyk04</t>
  </si>
  <si>
    <t>1040587500</t>
  </si>
  <si>
    <t>1659991869</t>
  </si>
  <si>
    <t>-295779410</t>
  </si>
  <si>
    <t>140,624*2 'Přepočtené koeficientem množství</t>
  </si>
  <si>
    <t>181351113</t>
  </si>
  <si>
    <t>Rozprostření ornice tl vrstvy do 200 mm pl přes 500 m2 v rovině nebo ve svahu do 1:5 strojně</t>
  </si>
  <si>
    <t>-27422395</t>
  </si>
  <si>
    <t>Rozprostření a urovnání ornice v rovině nebo ve svahu sklonu do 1:5 strojně při souvislé ploše přes 500 m2, tl. vrstvy do 200 mm</t>
  </si>
  <si>
    <t>https://podminky.urs.cz/item/CS_URS_2023_01/181351113</t>
  </si>
  <si>
    <t>or02+or03</t>
  </si>
  <si>
    <t>181451121</t>
  </si>
  <si>
    <t>Založení lučního trávníku výsevem pl přes 1000 m2 v rovině a ve svahu do 1:5</t>
  </si>
  <si>
    <t>-77859787</t>
  </si>
  <si>
    <t>Založení trávníku na půdě předem připravené plochy přes 1000 m2 výsevem včetně utažení lučního v rovině nebo na svahu do 1:5</t>
  </si>
  <si>
    <t>https://podminky.urs.cz/item/CS_URS_2023_01/181451121</t>
  </si>
  <si>
    <t>-550764606</t>
  </si>
  <si>
    <t>1183,2*0,02 'Přepočtené koeficientem množství</t>
  </si>
  <si>
    <t>181951112</t>
  </si>
  <si>
    <t>Úprava pláně v hornině třídy těžitelnosti I skupiny 1 až 3 se zhutněním strojně</t>
  </si>
  <si>
    <t>-244407507</t>
  </si>
  <si>
    <t>Úprava pláně vyrovnáním výškových rozdílů strojně v hornině třídy těžitelnosti I, skupiny 1 až 3 se zhutněním</t>
  </si>
  <si>
    <t>https://podminky.urs.cz/item/CS_URS_2023_01/181951112</t>
  </si>
  <si>
    <t>329,5*2</t>
  </si>
  <si>
    <t>1786335662</t>
  </si>
  <si>
    <t>Podkladní bloky z betonu prostého bez zvýšených nároků na prostředí tř. C 16/20 otevřený výkop</t>
  </si>
  <si>
    <t>894395656</t>
  </si>
  <si>
    <t>Podkladní a zajišťovací konstrukce z betonu prostého v otevřeném výkopu bez zvýšených nároků na prostředí bloky pro potrubí z betonu tř. C 16/20</t>
  </si>
  <si>
    <t>https://podminky.urs.cz/item/CS_URS_2023_01/452313141</t>
  </si>
  <si>
    <t>(0,3*0,3*0,15)*9+(0,7*0,7*0,7)*3</t>
  </si>
  <si>
    <t>551378115</t>
  </si>
  <si>
    <t>(0,3*0,15*4)*9+(0,7*0,7*4)*3</t>
  </si>
  <si>
    <t>564710011</t>
  </si>
  <si>
    <t>Podklad z kameniva hrubého drceného vel. 8-16 mm plochy přes 100 m2 tl 50 mm</t>
  </si>
  <si>
    <t>1778431040</t>
  </si>
  <si>
    <t>Podklad nebo kryt z kameniva hrubého drceného vel. 8-16 mm s rozprostřením a zhutněním plochy přes 100 m2, po zhutnění tl. 50 mm</t>
  </si>
  <si>
    <t>https://podminky.urs.cz/item/CS_URS_2023_01/564710011</t>
  </si>
  <si>
    <t>564751111</t>
  </si>
  <si>
    <t>Podklad z kameniva hrubého drceného vel. 32-63 mm plochy přes 100 m2 tl 150 mm</t>
  </si>
  <si>
    <t>745772301</t>
  </si>
  <si>
    <t>Podklad nebo kryt z kameniva hrubého drceného vel. 32-63 mm s rozprostřením a zhutněním plochy přes 100 m2, po zhutnění tl. 150 mm</t>
  </si>
  <si>
    <t>https://podminky.urs.cz/item/CS_URS_2023_01/564751111</t>
  </si>
  <si>
    <t>-141749619</t>
  </si>
  <si>
    <t>2094698668</t>
  </si>
  <si>
    <t>163574573</t>
  </si>
  <si>
    <t>-1990369489</t>
  </si>
  <si>
    <t>1375449851</t>
  </si>
  <si>
    <t>295352485</t>
  </si>
  <si>
    <t>-1983836736</t>
  </si>
  <si>
    <t>-2071583442</t>
  </si>
  <si>
    <t>R81014</t>
  </si>
  <si>
    <t>-377655271</t>
  </si>
  <si>
    <t>R91014</t>
  </si>
  <si>
    <t>Oblouk 11° PE100 RC SDR11 110</t>
  </si>
  <si>
    <t>188466814</t>
  </si>
  <si>
    <t>-1973513197</t>
  </si>
  <si>
    <t>2120554833</t>
  </si>
  <si>
    <t>-2057566914</t>
  </si>
  <si>
    <t>-1425750230</t>
  </si>
  <si>
    <t>-278643429</t>
  </si>
  <si>
    <t>-1152011558</t>
  </si>
  <si>
    <t>680932481</t>
  </si>
  <si>
    <t>-247746150</t>
  </si>
  <si>
    <t>-694679532</t>
  </si>
  <si>
    <t>-1242575756</t>
  </si>
  <si>
    <t>-1741931201</t>
  </si>
  <si>
    <t>-471893892</t>
  </si>
  <si>
    <t>-1187577631</t>
  </si>
  <si>
    <t>-1141112499</t>
  </si>
  <si>
    <t>-1135061473</t>
  </si>
  <si>
    <t>(0,15)*1</t>
  </si>
  <si>
    <t>197401583</t>
  </si>
  <si>
    <t>1908599563</t>
  </si>
  <si>
    <t>0,01*10 'Přepočtené koeficientem množství</t>
  </si>
  <si>
    <t>997013601</t>
  </si>
  <si>
    <t>Poplatek za uložení na skládce (skládkovné) stavebního odpadu betonového kód odpadu 17 01 01</t>
  </si>
  <si>
    <t>1442926114</t>
  </si>
  <si>
    <t>Poplatek za uložení stavebního odpadu na skládce (skládkovné) z prostého betonu zatříděného do Katalogu odpadů pod kódem 17 01 01</t>
  </si>
  <si>
    <t>https://podminky.urs.cz/item/CS_URS_2023_01/997013601</t>
  </si>
  <si>
    <t>-1557845178</t>
  </si>
  <si>
    <t>998276125</t>
  </si>
  <si>
    <t>Příplatek k přesunu hmot pro trubní vedení z trub z plastických hmot za zvětšený přesun přes 500 do 1000 m</t>
  </si>
  <si>
    <t>-470567824</t>
  </si>
  <si>
    <t>Přesun hmot pro trubní vedení hloubené z trub z plastických hmot nebo sklolaminátových Příplatek k cenám za zvětšený přesun přes vymezenou největší dopravní vzdálenost přes 500 do 1000 m</t>
  </si>
  <si>
    <t>https://podminky.urs.cz/item/CS_URS_2023_01/998276125</t>
  </si>
  <si>
    <t>179382827</t>
  </si>
  <si>
    <t>30518871</t>
  </si>
  <si>
    <t>012103000</t>
  </si>
  <si>
    <t>Geodetické práce před výstavbou - vytyčení hranic dotčených pozemků</t>
  </si>
  <si>
    <t>-673766904</t>
  </si>
  <si>
    <t>https://podminky.urs.cz/item/CS_URS_2023_01/012103000</t>
  </si>
  <si>
    <t>325</t>
  </si>
  <si>
    <t>-1180954197</t>
  </si>
  <si>
    <t>-950597507</t>
  </si>
  <si>
    <t>1786053245</t>
  </si>
  <si>
    <t>1020666723</t>
  </si>
  <si>
    <t>54,351</t>
  </si>
  <si>
    <t>0,355</t>
  </si>
  <si>
    <t>213,88</t>
  </si>
  <si>
    <t>308,356</t>
  </si>
  <si>
    <t>632</t>
  </si>
  <si>
    <t>905,85</t>
  </si>
  <si>
    <t>1,68</t>
  </si>
  <si>
    <t>01.1.4 - IO 01 - Vodovodní případěč 2 - st. 0,00 - 905,85 m</t>
  </si>
  <si>
    <t>499,724</t>
  </si>
  <si>
    <t>242,76</t>
  </si>
  <si>
    <t>218,12</t>
  </si>
  <si>
    <t>694,258</t>
  </si>
  <si>
    <t>VYK06</t>
  </si>
  <si>
    <t>397,7</t>
  </si>
  <si>
    <t>111212217</t>
  </si>
  <si>
    <t>Odstranění nevhodných dřevin přes 100 do 500 m2 v do 1 m s odstraněním pařezů ve svahu přes 1:2 do 1:1</t>
  </si>
  <si>
    <t>730079080</t>
  </si>
  <si>
    <t>Odstranění nevhodných dřevin průměru kmene do 100 mm výšky do 1 m s odstraněním pařezu přes 100 do 500 m2 na svahu přes 1:2 do 1:1</t>
  </si>
  <si>
    <t>https://podminky.urs.cz/item/CS_URS_2023_01/111212217</t>
  </si>
  <si>
    <t>65*3</t>
  </si>
  <si>
    <t>111212357</t>
  </si>
  <si>
    <t>Odstranění nevhodných dřevin přes 100 do 500 m2 v přes 1 m s odstraněním pařezů ve svahu přes 1:2 do 1:1</t>
  </si>
  <si>
    <t>-222236041</t>
  </si>
  <si>
    <t>Odstranění nevhodných dřevin průměru kmene do 100 mm výšky přes 1 m s odstraněním pařezu přes 100 do 500 m2 na svahu přes 1:2 do 1:1</t>
  </si>
  <si>
    <t>https://podminky.urs.cz/item/CS_URS_2023_01/111212357</t>
  </si>
  <si>
    <t>50*3</t>
  </si>
  <si>
    <t>112101101</t>
  </si>
  <si>
    <t>Odstranění stromů listnatých průměru kmene přes 100 do 300 mm</t>
  </si>
  <si>
    <t>679196368</t>
  </si>
  <si>
    <t>Odstranění stromů s odřezáním kmene a s odvětvením listnatých, průměru kmene přes 100 do 300 mm</t>
  </si>
  <si>
    <t>https://podminky.urs.cz/item/CS_URS_2023_01/112101101</t>
  </si>
  <si>
    <t>-758527478</t>
  </si>
  <si>
    <t>-1044420429</t>
  </si>
  <si>
    <t>112251103</t>
  </si>
  <si>
    <t>Odstranění pařezů průměru přes 500 do 700 mm</t>
  </si>
  <si>
    <t>-445029207</t>
  </si>
  <si>
    <t>Odstranění pařezů strojně s jejich vykopáním nebo vytrháním průměru přes 500 do 700 mm</t>
  </si>
  <si>
    <t>https://podminky.urs.cz/item/CS_URS_2023_01/112251103</t>
  </si>
  <si>
    <t>113107521</t>
  </si>
  <si>
    <t>Odstranění podkladu z kameniva drceného tl do 100 mm při překopech strojně pl přes 15 m2</t>
  </si>
  <si>
    <t>-1905569165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</si>
  <si>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do 100 mm</t>
  </si>
  <si>
    <t>https://podminky.urs.cz/item/CS_URS_2023_01/113107521</t>
  </si>
  <si>
    <t>(905,85-707)*2</t>
  </si>
  <si>
    <t>-716695976</t>
  </si>
  <si>
    <t>(707-391)*2</t>
  </si>
  <si>
    <t>1907391298</t>
  </si>
  <si>
    <t>(391-1,5)*2</t>
  </si>
  <si>
    <t>-81079778</t>
  </si>
  <si>
    <t>1*0,8*0,7+1*0,8*1,4</t>
  </si>
  <si>
    <t>-1730532518</t>
  </si>
  <si>
    <t>(905,85-0,5-435)*0,8*(1,4-0,1)+(435-391)*0,8*(0,5-0,2)</t>
  </si>
  <si>
    <t>1308910330</t>
  </si>
  <si>
    <t>1068932508</t>
  </si>
  <si>
    <t>(435-391)*0,8*(1,4-0-0,5-0,2)+(391-1,5)*0,8*(1,4-0,2-0,5)</t>
  </si>
  <si>
    <t>1165239997</t>
  </si>
  <si>
    <t>(391-1,5)*0,8*(1,4-0,7)</t>
  </si>
  <si>
    <t>-2084473394</t>
  </si>
  <si>
    <t>(VYK01+VYK02+VYK03+VYK05+VYK04+VYK06*0,1)-ZÁSYP</t>
  </si>
  <si>
    <t>566595631</t>
  </si>
  <si>
    <t>-554929042</t>
  </si>
  <si>
    <t>308,356*1,9 'Přepočtené koeficientem množství</t>
  </si>
  <si>
    <t>7831554</t>
  </si>
  <si>
    <t>VYK01+VYK02+VYK03+VYK05+VYK04</t>
  </si>
  <si>
    <t>1817040865</t>
  </si>
  <si>
    <t>1,5*0,6*(0,11+0,3)-((0,11*0,11*3,14)/4)*1,5</t>
  </si>
  <si>
    <t>371312790</t>
  </si>
  <si>
    <t>(POT02-1,5)*0,6*(0,11+0,3)-((0,11*0,11*3,14)/4)*(POT02-1,5)</t>
  </si>
  <si>
    <t>371246892</t>
  </si>
  <si>
    <t>214,235*2 'Přepočtené koeficientem množství</t>
  </si>
  <si>
    <t>1908863851</t>
  </si>
  <si>
    <t>(905,85+0,5-707)*2+329,5*2</t>
  </si>
  <si>
    <t>182351133</t>
  </si>
  <si>
    <t>Rozprostření ornice pl přes 500 m2 ve svahu nad 1:5 tl vrstvy do 200 mm strojně</t>
  </si>
  <si>
    <t>-237491242</t>
  </si>
  <si>
    <t>Rozprostření a urovnání ornice ve svahu sklonu přes 1:5 strojně při souvislé ploše přes 500 m2, tl. vrstvy do 200 mm</t>
  </si>
  <si>
    <t>https://podminky.urs.cz/item/CS_URS_2023_01/182351133</t>
  </si>
  <si>
    <t>or02+60,5*2</t>
  </si>
  <si>
    <t>-1211822087</t>
  </si>
  <si>
    <t>-819131913</t>
  </si>
  <si>
    <t>753*0,02 'Přepočtené koeficientem množství</t>
  </si>
  <si>
    <t>451317777</t>
  </si>
  <si>
    <t>Podklad nebo lože pod dlažbu vodorovný nebo do sklonu 1:5 z betonu prostého tl přes 50 do 100 mm</t>
  </si>
  <si>
    <t>632461082</t>
  </si>
  <si>
    <t>Podklad nebo lože pod dlažbu (přídlažbu) v ploše vodorovné nebo ve sklonu do 1:5, tloušťky od 50 do 100 mm z betonu prostého</t>
  </si>
  <si>
    <t>https://podminky.urs.cz/item/CS_URS_2023_01/451317777</t>
  </si>
  <si>
    <t>(0,6*0,6)*4+(0,6*0,7)*2+2,2*0,2</t>
  </si>
  <si>
    <t>-345014695</t>
  </si>
  <si>
    <t>(((1*1*3,14)/4)*0,5)*6+1,7*1,4*0,15</t>
  </si>
  <si>
    <t>1367242043</t>
  </si>
  <si>
    <t>452112112</t>
  </si>
  <si>
    <t>Osazení betonových prstenců nebo rámů v do 100 mm pod poklopy a mříže</t>
  </si>
  <si>
    <t>CS ÚRS 2023 02</t>
  </si>
  <si>
    <t>-2048862332</t>
  </si>
  <si>
    <t>Osazení betonových dílců prstenců nebo rámů pod poklopy a mříže, výšky do 100 mm</t>
  </si>
  <si>
    <t>https://podminky.urs.cz/item/CS_URS_2023_02/452112112</t>
  </si>
  <si>
    <t>59224013</t>
  </si>
  <si>
    <t>prstenec šachtový vyrovnávací betonový 625x100x100mm</t>
  </si>
  <si>
    <t>-1757368183</t>
  </si>
  <si>
    <t>-1330904719</t>
  </si>
  <si>
    <t>(0,3*0,3*0,15)*30+(0,7*0,7*0,7)*1+(1*0,7*0,7)*1</t>
  </si>
  <si>
    <t>141044751</t>
  </si>
  <si>
    <t>(0,3*0,15*4)*30+(0,7*0,7*4)*1+(1*0,7*2+0,7*0,7*2)*1+1,7*0,15*2+1,4*0,15*2</t>
  </si>
  <si>
    <t>452321151</t>
  </si>
  <si>
    <t>Podkladní desky ze ŽB bez zvýšených nároků na prostředí tř. C 20/25 otevřený výkop</t>
  </si>
  <si>
    <t>204471026</t>
  </si>
  <si>
    <t>Podkladní a zajišťovací konstrukce z betonu železového v otevřeném výkopu bez zvýšených nároků na prostředí desky pod potrubí, stoky a drobné objekty z betonu tř. C 20/25</t>
  </si>
  <si>
    <t>https://podminky.urs.cz/item/CS_URS_2023_01/452321151</t>
  </si>
  <si>
    <t>1,7*1,4*0,15</t>
  </si>
  <si>
    <t>452368211</t>
  </si>
  <si>
    <t>Výztuž podkladních desek nebo bloků nebo pražců otevřený výkop ze svařovaných sítí Kari</t>
  </si>
  <si>
    <t>1049621788</t>
  </si>
  <si>
    <t>Výztuž podkladních desek, bloků nebo pražců v otevřeném výkopu ze svařovaných sítí typu Kari</t>
  </si>
  <si>
    <t>https://podminky.urs.cz/item/CS_URS_2023_01/452368211</t>
  </si>
  <si>
    <t>1,7*1,4*(7,9/1000)</t>
  </si>
  <si>
    <t>564730101</t>
  </si>
  <si>
    <t>Podklad z kameniva hrubého drceného vel. 16-32 mm plochy do 100 m2 tl 100 mm</t>
  </si>
  <si>
    <t>1332229625</t>
  </si>
  <si>
    <t>Podklad nebo kryt z kameniva hrubého drceného vel. 16-32 mm s rozprostřením a zhutněním plochy jednotlivě do 100 m2, po zhutnění tl. 100 mm</t>
  </si>
  <si>
    <t>https://podminky.urs.cz/item/CS_URS_2023_01/564730101</t>
  </si>
  <si>
    <t>(905,85+0,5-707)*2</t>
  </si>
  <si>
    <t>591141111</t>
  </si>
  <si>
    <t>Kladení dlažby z kostek velkých z kamene na MC tl 50 mm</t>
  </si>
  <si>
    <t>-1551713591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</si>
  <si>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</si>
  <si>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</si>
  <si>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58381008</t>
  </si>
  <si>
    <t>kostka štípaná dlažební žula velká 15/17</t>
  </si>
  <si>
    <t>255109367</t>
  </si>
  <si>
    <t>2,72*1,01 'Přepočtené koeficientem množství</t>
  </si>
  <si>
    <t>1878242078</t>
  </si>
  <si>
    <t>976169704</t>
  </si>
  <si>
    <t>-130989160</t>
  </si>
  <si>
    <t>1+2+1</t>
  </si>
  <si>
    <t>31951016</t>
  </si>
  <si>
    <t>potrubní spojka jištěná proti posuvu hrdlo-hrdlo DN 100</t>
  </si>
  <si>
    <t>1708293720</t>
  </si>
  <si>
    <t>-636561837</t>
  </si>
  <si>
    <t>-1103111866</t>
  </si>
  <si>
    <t>612006662</t>
  </si>
  <si>
    <t>877241101</t>
  </si>
  <si>
    <t>Montáž elektrospojek na vodovodním potrubí z PE trub d 90</t>
  </si>
  <si>
    <t>-1123363075</t>
  </si>
  <si>
    <t>Montáž tvarovek na vodovodním plastovém potrubí z polyetylenu PE 100 elektrotvarovek SDR 11/PN16 spojek, oblouků nebo redukcí d 90</t>
  </si>
  <si>
    <t>https://podminky.urs.cz/item/CS_URS_2023_01/877241101</t>
  </si>
  <si>
    <t>-2068115356</t>
  </si>
  <si>
    <t>28654368</t>
  </si>
  <si>
    <t>příruba volná k lemovému nákružku z polypropylénu 90</t>
  </si>
  <si>
    <t>-653204169</t>
  </si>
  <si>
    <t>1135872674</t>
  </si>
  <si>
    <t>-368080846</t>
  </si>
  <si>
    <t>15+8</t>
  </si>
  <si>
    <t>1344081722</t>
  </si>
  <si>
    <t>-403243984</t>
  </si>
  <si>
    <t>1990819562</t>
  </si>
  <si>
    <t>-185225822</t>
  </si>
  <si>
    <t>279759668</t>
  </si>
  <si>
    <t>-851570215</t>
  </si>
  <si>
    <t>-1457748685</t>
  </si>
  <si>
    <t>1022211788</t>
  </si>
  <si>
    <t>-1571526228</t>
  </si>
  <si>
    <t>-1596052776</t>
  </si>
  <si>
    <t>891241112</t>
  </si>
  <si>
    <t>Montáž vodovodních šoupátek otevřený výkop DN 80</t>
  </si>
  <si>
    <t>1808320693</t>
  </si>
  <si>
    <t>Montáž vodovodních armatur na potrubí šoupátek nebo klapek uzavíracích v otevřeném výkopu nebo v šachtách s osazením zemní soupravy (bez poklopů) DN 80</t>
  </si>
  <si>
    <t>https://podminky.urs.cz/item/CS_URS_2023_01/891241112</t>
  </si>
  <si>
    <t>42221116</t>
  </si>
  <si>
    <t>šoupátko s přírubami voda DN 80 PN16</t>
  </si>
  <si>
    <t>-408191152</t>
  </si>
  <si>
    <t>42291067</t>
  </si>
  <si>
    <t>souprava zemní pro šoupátka DN 65-80mm Rd 1,25m</t>
  </si>
  <si>
    <t>2010884277</t>
  </si>
  <si>
    <t>42210050</t>
  </si>
  <si>
    <t>deska podkladová uličního poklopu litinového šoupatového</t>
  </si>
  <si>
    <t>879967682</t>
  </si>
  <si>
    <t>367468436</t>
  </si>
  <si>
    <t>42273593</t>
  </si>
  <si>
    <t>hydrant podzemní DN 80 PN 16 dvojitý uzávěr s koulí krycí v 1250mm</t>
  </si>
  <si>
    <t>1042313255</t>
  </si>
  <si>
    <t>1243578202</t>
  </si>
  <si>
    <t>891261322</t>
  </si>
  <si>
    <t>Montáž vodovodních šoupátek vevařovacích PE konec SDR11 PN16 otevřený výkop DN 100/110</t>
  </si>
  <si>
    <t>1224695343</t>
  </si>
  <si>
    <t>Montáž vodovodních armatur na potrubí šoupátek vevařovacích v otevřeném výkopu nebo v šachtách s ručním kolečkem svařovaných na tupo s PE konci SDR 11 PN16 DN 100/110</t>
  </si>
  <si>
    <t>https://podminky.urs.cz/item/CS_URS_2023_01/891261322</t>
  </si>
  <si>
    <t>42221342</t>
  </si>
  <si>
    <t>šoupátko vevařovací z tvárné litiny GGG 50 s konci PE 110, SDR11 PN16 DN 100x975mm</t>
  </si>
  <si>
    <t>1293146267</t>
  </si>
  <si>
    <t>42291068</t>
  </si>
  <si>
    <t>souprava zemní pro šoupátka DN 100-150mm Rd 1,25m</t>
  </si>
  <si>
    <t>646189988</t>
  </si>
  <si>
    <t>-457892235</t>
  </si>
  <si>
    <t>1652088390</t>
  </si>
  <si>
    <t>-748437554</t>
  </si>
  <si>
    <t>1252006329</t>
  </si>
  <si>
    <t>1051902025</t>
  </si>
  <si>
    <t>2*3</t>
  </si>
  <si>
    <t>893420101</t>
  </si>
  <si>
    <t>Osazení vodoměrné šachty z betonových dílců pojížděné pl do 2,5 m2 šachtové dno</t>
  </si>
  <si>
    <t>-959297601</t>
  </si>
  <si>
    <t>Osazení vodoměrné šachty z betonových dílců pojížděné plochy do 2,5 m2 šachtové dno</t>
  </si>
  <si>
    <t>https://podminky.urs.cz/item/CS_URS_2023_01/893420101</t>
  </si>
  <si>
    <t>59224454</t>
  </si>
  <si>
    <t>dno vodoměrné šachty 144x114x201cm pojížděné D400</t>
  </si>
  <si>
    <t>497366305</t>
  </si>
  <si>
    <t>893420103</t>
  </si>
  <si>
    <t>Osazení vodoměrné šachty z betonových dílců pojížděné pl do 2,5 m2 zákrytová deska</t>
  </si>
  <si>
    <t>-1621073903</t>
  </si>
  <si>
    <t>Osazení vodoměrné šachty z betonových dílců pojížděné plochy do 2,5 m2 zákrytová deska</t>
  </si>
  <si>
    <t>https://podminky.urs.cz/item/CS_URS_2023_01/893420103</t>
  </si>
  <si>
    <t>59224457</t>
  </si>
  <si>
    <t>deska zákrytová vodoměrné šachty s otvorem DN600 144x114x20cm pojížděné D400</t>
  </si>
  <si>
    <t>-454836555</t>
  </si>
  <si>
    <t>-1338754707</t>
  </si>
  <si>
    <t>-521937688</t>
  </si>
  <si>
    <t>124487107</t>
  </si>
  <si>
    <t>55241402</t>
  </si>
  <si>
    <t>poklop šachtový s rámem DN 600 třída D400 bez odvětrání</t>
  </si>
  <si>
    <t>-1374402693</t>
  </si>
  <si>
    <t>899401112</t>
  </si>
  <si>
    <t>Osazení poklopů litinových šoupátkových</t>
  </si>
  <si>
    <t>1288343918</t>
  </si>
  <si>
    <t>https://podminky.urs.cz/item/CS_URS_2023_01/899401112</t>
  </si>
  <si>
    <t>42291352</t>
  </si>
  <si>
    <t>poklop litinový šoupátkový pro zemní soupravy osazení do terénu a do vozovky</t>
  </si>
  <si>
    <t>-638751433</t>
  </si>
  <si>
    <t>664019064</t>
  </si>
  <si>
    <t>-1917138207</t>
  </si>
  <si>
    <t>87</t>
  </si>
  <si>
    <t>-1749231215</t>
  </si>
  <si>
    <t>88</t>
  </si>
  <si>
    <t>1951058057</t>
  </si>
  <si>
    <t>89</t>
  </si>
  <si>
    <t>-45750170</t>
  </si>
  <si>
    <t>POT02+1,5*2+2</t>
  </si>
  <si>
    <t>90</t>
  </si>
  <si>
    <t>-1313975917</t>
  </si>
  <si>
    <t>91</t>
  </si>
  <si>
    <t>-1105831221</t>
  </si>
  <si>
    <t>2+0,5*4</t>
  </si>
  <si>
    <t>92</t>
  </si>
  <si>
    <t>1387492778</t>
  </si>
  <si>
    <t>(0,15)*1+0,12*2</t>
  </si>
  <si>
    <t>93</t>
  </si>
  <si>
    <t>99332414</t>
  </si>
  <si>
    <t>94</t>
  </si>
  <si>
    <t>296805310</t>
  </si>
  <si>
    <t>75,59*10 'Přepočtené koeficientem množství</t>
  </si>
  <si>
    <t>95</t>
  </si>
  <si>
    <t>1905681472</t>
  </si>
  <si>
    <t>96</t>
  </si>
  <si>
    <t>28960871</t>
  </si>
  <si>
    <t>97</t>
  </si>
  <si>
    <t>998276127</t>
  </si>
  <si>
    <t>Příplatek k přesunu hmot pro trubní vedení z trub z plastických hmot za zvětšený přesun přes 2000 do 3000 m</t>
  </si>
  <si>
    <t>847659075</t>
  </si>
  <si>
    <t>Přesun hmot pro trubní vedení hloubené z trub z plastických hmot nebo sklolaminátových Příplatek k cenám za zvětšený přesun přes vymezenou největší dopravní vzdálenost přes 2000 do 3000 m</t>
  </si>
  <si>
    <t>https://podminky.urs.cz/item/CS_URS_2023_01/998276127</t>
  </si>
  <si>
    <t>98</t>
  </si>
  <si>
    <t>-747601482</t>
  </si>
  <si>
    <t>99</t>
  </si>
  <si>
    <t>-666844021</t>
  </si>
  <si>
    <t>100</t>
  </si>
  <si>
    <t>363983169</t>
  </si>
  <si>
    <t>101</t>
  </si>
  <si>
    <t>2147135225</t>
  </si>
  <si>
    <t>25+10</t>
  </si>
  <si>
    <t>102</t>
  </si>
  <si>
    <t>-1617308819</t>
  </si>
  <si>
    <t>103</t>
  </si>
  <si>
    <t>-703884210</t>
  </si>
  <si>
    <t>104</t>
  </si>
  <si>
    <t>502662252</t>
  </si>
  <si>
    <t>kab01</t>
  </si>
  <si>
    <t>kabel</t>
  </si>
  <si>
    <t>303</t>
  </si>
  <si>
    <t>kab02</t>
  </si>
  <si>
    <t>kab03</t>
  </si>
  <si>
    <t>101,348</t>
  </si>
  <si>
    <t>1,62</t>
  </si>
  <si>
    <t>OB03</t>
  </si>
  <si>
    <t>Obsyp</t>
  </si>
  <si>
    <t>145,619</t>
  </si>
  <si>
    <t>249,624</t>
  </si>
  <si>
    <t>01.1.7 - IO 01 - Vodovodní přivaděče - Silnoproud a slaboproud</t>
  </si>
  <si>
    <t>OPK01</t>
  </si>
  <si>
    <t>Optický kabel</t>
  </si>
  <si>
    <t>2394</t>
  </si>
  <si>
    <t>780,42</t>
  </si>
  <si>
    <t>VY01</t>
  </si>
  <si>
    <t>1,037</t>
  </si>
  <si>
    <t>VY02</t>
  </si>
  <si>
    <t>0,6</t>
  </si>
  <si>
    <t>VY03</t>
  </si>
  <si>
    <t>VÝKOP</t>
  </si>
  <si>
    <t>2,7</t>
  </si>
  <si>
    <t>VY04</t>
  </si>
  <si>
    <t>10,659</t>
  </si>
  <si>
    <t>602,06</t>
  </si>
  <si>
    <t>836,688</t>
  </si>
  <si>
    <t xml:space="preserve">    741 - Elektroinstalace - silnoproud</t>
  </si>
  <si>
    <t xml:space="preserve">    742 - Elektroinstalace - slaboproud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</si>
  <si>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</si>
  <si>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</si>
  <si>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</si>
  <si>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-836563136</t>
  </si>
  <si>
    <t>(729-1,5-2-5)*0,6+(160,1-1-1)*0,4+(713,2-1)*0,4</t>
  </si>
  <si>
    <t>131213701</t>
  </si>
  <si>
    <t>Hloubení nezapažených jam v soudržných horninách třídy těžitelnosti I skupiny 3 ručně</t>
  </si>
  <si>
    <t>683907844</t>
  </si>
  <si>
    <t>Hloubení nezapažených jam ručně s urovnáním dna do předepsaného profilu a spádu v hornině třídy těžitelnosti I skupiny 3 soudržných</t>
  </si>
  <si>
    <t>https://podminky.urs.cz/item/CS_URS_2023_01/131213701</t>
  </si>
  <si>
    <t>1,25*0,35*1*2+0,6*0,3*0,9*1</t>
  </si>
  <si>
    <t>-167007067</t>
  </si>
  <si>
    <t>1*0,6*1</t>
  </si>
  <si>
    <t>132212331</t>
  </si>
  <si>
    <t>Hloubení nezapažených rýh šířky do 2000 mm v soudržných horninách třídy těžitelnosti I skupiny 3 ručně</t>
  </si>
  <si>
    <t>-986357987</t>
  </si>
  <si>
    <t>Hloubení nezapažených rýh šířky přes 800 do 2 000 mm ručně s urovnáním dna do předepsaného profilu a spádu v hornině třídy těžitelnosti I skupiny 3 soudržných</t>
  </si>
  <si>
    <t>https://podminky.urs.cz/item/CS_URS_2023_01/132212331</t>
  </si>
  <si>
    <t>(1+1+1)*0,9*(1)</t>
  </si>
  <si>
    <t>132251101</t>
  </si>
  <si>
    <t>Hloubení rýh nezapažených š do 800 mm v hornině třídy těžitelnosti I skupiny 3 objem do 20 m3 strojně</t>
  </si>
  <si>
    <t>621134616</t>
  </si>
  <si>
    <t>Hloubení nezapažených rýh šířky do 800 mm strojně s urovnáním dna do předepsaného profilu a spádu v hornině třídy těžitelnosti I skupiny 3 do 20 m3</t>
  </si>
  <si>
    <t>https://podminky.urs.cz/item/CS_URS_2023_01/132251101</t>
  </si>
  <si>
    <t>(20-0,3-1)*0,6*0,95</t>
  </si>
  <si>
    <t>132251255</t>
  </si>
  <si>
    <t>Hloubení rýh nezapažených š do 2000 mm v hornině třídy těžitelnosti I skupiny 3 objem do 1000 m3 strojně</t>
  </si>
  <si>
    <t>1110886925</t>
  </si>
  <si>
    <t>Hloubení nezapažených rýh šířky přes 800 do 2 000 mm strojně s urovnáním dna do předepsaného profilu a spádu v hornině třídy těžitelnosti I skupiny 3 přes 500 do 1 000 m3</t>
  </si>
  <si>
    <t>https://podminky.urs.cz/item/CS_URS_2023_01/132251255</t>
  </si>
  <si>
    <t>368,6*0,35*(1,1-0,2)+368,5*0,4*(1,0-0,2)</t>
  </si>
  <si>
    <t>(471,85-(905,85-707))*0,4*(1-0,2)+(905,85-707)*0,4*(1,0-0,1)</t>
  </si>
  <si>
    <t>51,2*0,35*0,9+51,2*0,4*0,8+161,5*0,35*0,9+161,5*0,4*0,8+42,3*0,35*0,9+42,3*0,4*0,8</t>
  </si>
  <si>
    <t>224,8*0,35*(1,1-0,2)+224,9*0,4*(1,0-0,2)+434,4*0,4*(1,0-0,2)</t>
  </si>
  <si>
    <t>141721212</t>
  </si>
  <si>
    <t>Řízený zemní protlak délky do 50 m hl do 6 m se zatažením potrubí průměru vrtu přes 90 do 110 mm v hornině třídy těžitelnosti I a II skupiny 1 až 4</t>
  </si>
  <si>
    <t>-295595524</t>
  </si>
  <si>
    <t>Řízený zemní protlak délky protlaku do 50 m v hornině třídy těžitelnosti I a II, skupiny 1 až 4 včetně zatažení trub v hloubce do 6 m průměru vrtu přes 90 do 110 mm</t>
  </si>
  <si>
    <t>https://podminky.urs.cz/item/CS_URS_2023_01/141721212</t>
  </si>
  <si>
    <t>32,5*3</t>
  </si>
  <si>
    <t>28613856</t>
  </si>
  <si>
    <t>trubka vodovodní PE100 PN 16 SDR11 s ochranným pláštěm z PP 110x10,0mm</t>
  </si>
  <si>
    <t>1126227297</t>
  </si>
  <si>
    <t>654070317</t>
  </si>
  <si>
    <t>VY01+VY02+VY03+VY04+VYK06-ZÁSYP</t>
  </si>
  <si>
    <t>2115098886</t>
  </si>
  <si>
    <t>1624143865</t>
  </si>
  <si>
    <t>249,624*1,9 'Přepočtené koeficientem množství</t>
  </si>
  <si>
    <t>-143081724</t>
  </si>
  <si>
    <t>(VY02+VY03+VY04+VYK06)</t>
  </si>
  <si>
    <t>-(OB01+OB03+L01)</t>
  </si>
  <si>
    <t>-1217136647</t>
  </si>
  <si>
    <t>(1+1+1)*0,9*(1-0,1-0,3)</t>
  </si>
  <si>
    <t>-1857530296</t>
  </si>
  <si>
    <t>(((0,032*0,032*3,14)/4)*(OPK01-32,5))*-1</t>
  </si>
  <si>
    <t>(((0,075*0,075*3,14)/4)*(kab01+kab02-32,5))*-1</t>
  </si>
  <si>
    <t>(((0,063*0,063*3,14)/4)*(kab03))*-1</t>
  </si>
  <si>
    <t>224,8*0,35*(0,15)+224,9*0,4*(0,15)+434,4*0,4*(0,15)</t>
  </si>
  <si>
    <t>368,6*0,35*0,15+368,5*0,4*0,15</t>
  </si>
  <si>
    <t>471,8*0,4*0,15</t>
  </si>
  <si>
    <t>51,2*0,35*0,15+51,2*0,4*0,15+161,5*0,35*0,15+161,5*0,4*0,15+42,3*0,35*0,15+42,3*0,4*0,15</t>
  </si>
  <si>
    <t>(20)*0,6*0,15</t>
  </si>
  <si>
    <t>(1+1+1)*0,9*0,15</t>
  </si>
  <si>
    <t>-351902247</t>
  </si>
  <si>
    <t>OB03+OB01</t>
  </si>
  <si>
    <t>147,239*2 'Přepočtené koeficientem množství</t>
  </si>
  <si>
    <t>-894008907</t>
  </si>
  <si>
    <t>-874254691</t>
  </si>
  <si>
    <t>918551755</t>
  </si>
  <si>
    <t>780,42*0,02 'Přepočtené koeficientem množství</t>
  </si>
  <si>
    <t>275313611</t>
  </si>
  <si>
    <t>Základové patky z betonu tř. C 16/20</t>
  </si>
  <si>
    <t>1321964642</t>
  </si>
  <si>
    <t>Základy z betonu prostého patky a bloky z betonu kamenem neprokládaného tř. C 16/20</t>
  </si>
  <si>
    <t>https://podminky.urs.cz/item/CS_URS_2023_01/275313611</t>
  </si>
  <si>
    <t>2064866656</t>
  </si>
  <si>
    <t>224,8*0,35*(0,1)+224,9*0,4*(0,1)+434,4*0,4*(0,1)</t>
  </si>
  <si>
    <t>368,6*0,35*0,1+368,5*0,4*0,1</t>
  </si>
  <si>
    <t>471,8*0,4*0,1</t>
  </si>
  <si>
    <t>51,2*0,35*0,1+51,2*0,4*0,1+161,5*0,35*0,1+161,5*0,4*0,1+42,3*0,35*0,1+42,3*0,4*0,1</t>
  </si>
  <si>
    <t>(20)*0,6*0,1</t>
  </si>
  <si>
    <t>(1+1+1)*0,9*0,1</t>
  </si>
  <si>
    <t>899913112</t>
  </si>
  <si>
    <t>Uzavírací manžeta chráničky potrubí DN 40x 100</t>
  </si>
  <si>
    <t>-1537656637</t>
  </si>
  <si>
    <t>Koncové uzavírací manžety chrániček DN potrubí x DN chráničky DN 40 x 100</t>
  </si>
  <si>
    <t>https://podminky.urs.cz/item/CS_URS_2023_01/899913112</t>
  </si>
  <si>
    <t>2*1</t>
  </si>
  <si>
    <t>899913131</t>
  </si>
  <si>
    <t>Uzavírací manžeta chráničky potrubí DN 80 x 100</t>
  </si>
  <si>
    <t>1189633662</t>
  </si>
  <si>
    <t>Koncové uzavírací manžety chrániček DN potrubí x DN chráničky DN 80 x 100</t>
  </si>
  <si>
    <t>https://podminky.urs.cz/item/CS_URS_2023_01/899913131</t>
  </si>
  <si>
    <t>2*2</t>
  </si>
  <si>
    <t>508526748</t>
  </si>
  <si>
    <t>-2058490881</t>
  </si>
  <si>
    <t>0,259*10 'Přepočtené koeficientem množství</t>
  </si>
  <si>
    <t>997013631</t>
  </si>
  <si>
    <t>Poplatek za uložení na skládce (skládkovné) stavebního odpadu směsného kód odpadu 17 09 04</t>
  </si>
  <si>
    <t>-1223088319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</si>
  <si>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</si>
  <si>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</si>
  <si>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998276128</t>
  </si>
  <si>
    <t>Příplatek k přesunu hmot pro trubní vedení z trub z plastických hmot za zvětšený přesun přes 3000 do 5000 m</t>
  </si>
  <si>
    <t>-568862839</t>
  </si>
  <si>
    <t>Přesun hmot pro trubní vedení hloubené z trub z plastických hmot nebo sklolaminátových Příplatek k cenám za zvětšený přesun přes vymezenou největší dopravní vzdálenost přes 3000 do 5000 m</t>
  </si>
  <si>
    <t>https://podminky.urs.cz/item/CS_URS_2023_01/998276128</t>
  </si>
  <si>
    <t>741</t>
  </si>
  <si>
    <t>Elektroinstalace - silnoproud</t>
  </si>
  <si>
    <t>741121101</t>
  </si>
  <si>
    <t>Montáž vodič Al izolovaný plný a laněný žíla 16 až 35 mm2 zatažený v trubkách nebo lištách (např. AY,AYY)</t>
  </si>
  <si>
    <t>-125471104</t>
  </si>
  <si>
    <t>Montáž izolovaných vodičů hliníkových bez ukončení uložených v trubkách nebo lištách zatažených plných a laněných (např. AY, AYY) průřezu žíly 16 až 35 mm2</t>
  </si>
  <si>
    <t>https://podminky.urs.cz/item/CS_URS_2023_01/741121101</t>
  </si>
  <si>
    <t>299+2+2</t>
  </si>
  <si>
    <t>1257567</t>
  </si>
  <si>
    <t>KABEL 1-AYKY-J 4X35 BUBEN</t>
  </si>
  <si>
    <t>1533573925</t>
  </si>
  <si>
    <t>303*1,15 'Přepočtené koeficientem množství</t>
  </si>
  <si>
    <t>34571353</t>
  </si>
  <si>
    <t>trubka elektroinstalační ohebná dvouplášťová korugovaná (chránička) D 61/75mm, HDPE+LDPE</t>
  </si>
  <si>
    <t>-1767873008</t>
  </si>
  <si>
    <t>kab01+kab02</t>
  </si>
  <si>
    <t>741121102</t>
  </si>
  <si>
    <t>Montáž vodič Al izolovaný plný a laněný žíla 50 až 70 mm2 zatažený v trubkách nebo lištách (např. AY,AYY)</t>
  </si>
  <si>
    <t>1380469732</t>
  </si>
  <si>
    <t>Montáž izolovaných vodičů hliníkových bez ukončení uložených v trubkách nebo lištách zatažených plných a laněných (např. AY, AYY) průřezu žíly 50 až 70 mm2</t>
  </si>
  <si>
    <t>https://podminky.urs.cz/item/CS_URS_2023_01/741121102</t>
  </si>
  <si>
    <t>729+2+2</t>
  </si>
  <si>
    <t>1257571</t>
  </si>
  <si>
    <t>KABEL 1-AYKY-J 4X70 BUBEN</t>
  </si>
  <si>
    <t>-612610114</t>
  </si>
  <si>
    <t>733*1,15 'Přepočtené koeficientem množství</t>
  </si>
  <si>
    <t>741122134</t>
  </si>
  <si>
    <t>Montáž kabel Cu plný kulatý žíla 4x16 až 25 mm2 zatažený v trubkách (např. CYKY)</t>
  </si>
  <si>
    <t>-1420701942</t>
  </si>
  <si>
    <t>Montáž kabelů měděných bez ukončení uložených v trubkách zatažených plných kulatých nebo bezhalogenových (např. CYKY) počtu a průřezu žil 4x16 až 25 mm2</t>
  </si>
  <si>
    <t>https://podminky.urs.cz/item/CS_URS_2023_01/741122134</t>
  </si>
  <si>
    <t>20+2+2</t>
  </si>
  <si>
    <t>1257433002</t>
  </si>
  <si>
    <t>KABEL CYKY-J 4x25, BUBEN</t>
  </si>
  <si>
    <t>-1345255168</t>
  </si>
  <si>
    <t>24*1,15 'Přepočtené koeficientem množství</t>
  </si>
  <si>
    <t>34571352</t>
  </si>
  <si>
    <t>trubka elektroinstalační ohebná dvouplášťová korugovaná (chránička) D 52/63mm, HDPE+LDPE</t>
  </si>
  <si>
    <t>-805160174</t>
  </si>
  <si>
    <t>741125851</t>
  </si>
  <si>
    <t>Demontáž vodič Al izolovaný drátovací žíla 16 až 35 mm2 v rozváděči</t>
  </si>
  <si>
    <t>1081987444</t>
  </si>
  <si>
    <t>Demontáž vodičů izolovaných hliníkových drátovacích v rozváděčích plných, průřezu žíly 16 až 35 mm2</t>
  </si>
  <si>
    <t>https://podminky.urs.cz/item/CS_URS_2023_01/741125851</t>
  </si>
  <si>
    <t>5*4*2</t>
  </si>
  <si>
    <t>741136022</t>
  </si>
  <si>
    <t>Propojení kabel silový celoplastový a s papírovou izolací spojkou do 1 kV 4x35 až 50 mm2</t>
  </si>
  <si>
    <t>-1798087080</t>
  </si>
  <si>
    <t>Propojení kabelů nebo vodičů spojkou venkovní teplem smršťovací kabelů silových celoplastových a s papírovou izolací - přechodových počtu a průřezu žil 4x35 až 50 mm2</t>
  </si>
  <si>
    <t>https://podminky.urs.cz/item/CS_URS_2023_01/741136022</t>
  </si>
  <si>
    <t>35436023</t>
  </si>
  <si>
    <t>spojka kabelová smršťovaná přímé do 1kV 91ah-22s 4x16-50mm</t>
  </si>
  <si>
    <t>-892028718</t>
  </si>
  <si>
    <t>741136023</t>
  </si>
  <si>
    <t>Propojení kabel silový celoplastový a s papírovou izolací spojkou do 1 kV 4x70 až 150 mm2</t>
  </si>
  <si>
    <t>-693916553</t>
  </si>
  <si>
    <t>Propojení kabelů nebo vodičů spojkou venkovní teplem smršťovací kabelů silových celoplastových a s papírovou izolací - přechodových počtu a průřezu žil 4x70 až 150 mm2</t>
  </si>
  <si>
    <t>https://podminky.urs.cz/item/CS_URS_2023_01/741136023</t>
  </si>
  <si>
    <t>35436025</t>
  </si>
  <si>
    <t>spojka kabelová smršťovaná přímé do 1kV 91ah-24s 4x35-150mm</t>
  </si>
  <si>
    <t>-2127075091</t>
  </si>
  <si>
    <t>741210001</t>
  </si>
  <si>
    <t>Montáž rozvodnice oceloplechová nebo plastová běžná do 20 kg</t>
  </si>
  <si>
    <t>904828125</t>
  </si>
  <si>
    <t>Montáž rozvodnic oceloplechových nebo plastových bez zapojení vodičů běžných, hmotnosti do 20 kg</t>
  </si>
  <si>
    <t>https://podminky.urs.cz/item/CS_URS_2023_01/741210001</t>
  </si>
  <si>
    <t>2+1</t>
  </si>
  <si>
    <t>35711022r</t>
  </si>
  <si>
    <t>rozvodnice nástěnná, plné dveře, IP65, 36 modulárních jednotek (18x2), vč. N/pE, vč. doplňkového materiálu</t>
  </si>
  <si>
    <t>1660435182</t>
  </si>
  <si>
    <t>741210147</t>
  </si>
  <si>
    <t>Montáž rozváděčů litinových, hliníkových nebo plastových - plech montážní</t>
  </si>
  <si>
    <t>-980402319</t>
  </si>
  <si>
    <t>Montáž rozváděčů litinových, hliníkových nebo plastových bez zapojení vodičů částí skříněk víka hmotnosti do plechu montážního</t>
  </si>
  <si>
    <t>https://podminky.urs.cz/item/CS_URS_2023_01/741210147</t>
  </si>
  <si>
    <t>1137304</t>
  </si>
  <si>
    <t>UCHYCENI MONTAZNI DESKY (4KS)</t>
  </si>
  <si>
    <t>set</t>
  </si>
  <si>
    <t>-1691318703</t>
  </si>
  <si>
    <t>R021138162</t>
  </si>
  <si>
    <t xml:space="preserve">MONTAZNI DESKA PRO Rozvaděč rozměru Š 1230- V 2120 - H 250 </t>
  </si>
  <si>
    <t>-1316779653</t>
  </si>
  <si>
    <t>741211863</t>
  </si>
  <si>
    <t>Demontáž rozvodnic kovových volně stojících s krytím přes IPx4 plochou přes 1 m2</t>
  </si>
  <si>
    <t>461181514</t>
  </si>
  <si>
    <t>Demontáž rozvodnic kovových, uložených volně stojících (skříňových), krytí přes IPx 4, plochy přes 1 m2</t>
  </si>
  <si>
    <t>https://podminky.urs.cz/item/CS_URS_2023_01/741211863</t>
  </si>
  <si>
    <t>741213817</t>
  </si>
  <si>
    <t>Demontáž kabelu silového z rozvodnice průřezu žil přes 25 mm2 bez zachování funkčnosti</t>
  </si>
  <si>
    <t>-1582571872</t>
  </si>
  <si>
    <t>Demontáž kabelu z rozvodnice bez zachování funkčnosti (do suti) silových, průřezu přes 25 mm2</t>
  </si>
  <si>
    <t>https://podminky.urs.cz/item/CS_URS_2023_01/741213817</t>
  </si>
  <si>
    <t>5*4</t>
  </si>
  <si>
    <t>741320105</t>
  </si>
  <si>
    <t>Montáž jističů jednopólových nn do 25 A ve skříni se zapojením vodičů</t>
  </si>
  <si>
    <t>-1681450811</t>
  </si>
  <si>
    <t>Montáž jističů se zapojením vodičů jednopólových nn do 25 A ve skříni</t>
  </si>
  <si>
    <t>https://podminky.urs.cz/item/CS_URS_2023_01/741320105</t>
  </si>
  <si>
    <t>35822107</t>
  </si>
  <si>
    <t>jistič 1-pólový 6 A vypínací charakteristika B vypínací schopnost 10 kA</t>
  </si>
  <si>
    <t>-367774558</t>
  </si>
  <si>
    <t>741320165</t>
  </si>
  <si>
    <t>Montáž jističů třípólových nn do 25 A ve skříni se zapojením vodičů</t>
  </si>
  <si>
    <t>-1690399422</t>
  </si>
  <si>
    <t>Montáž jističů se zapojením vodičů třípólových nn do 25 A ve skříni</t>
  </si>
  <si>
    <t>https://podminky.urs.cz/item/CS_URS_2023_01/741320165</t>
  </si>
  <si>
    <t>35822166</t>
  </si>
  <si>
    <t>jistič 3-pólový 16 A vypínací charakteristika C vypínací schopnost 10 kA</t>
  </si>
  <si>
    <t>-168600617</t>
  </si>
  <si>
    <t>R0201</t>
  </si>
  <si>
    <t>Spínač motoru 4-6,3A</t>
  </si>
  <si>
    <t>1744157394</t>
  </si>
  <si>
    <t>741320175</t>
  </si>
  <si>
    <t>Montáž jističů třípólových nn do 63 A ve skříni se zapojením vodičů</t>
  </si>
  <si>
    <t>842385933</t>
  </si>
  <si>
    <t>Montáž jističů se zapojením vodičů třípólových nn do 63 A ve skříni</t>
  </si>
  <si>
    <t>https://podminky.urs.cz/item/CS_URS_2023_01/741320175</t>
  </si>
  <si>
    <t>35822176</t>
  </si>
  <si>
    <t>jistič 3-pólový 32 A vypínací charakteristika C vypínací schopnost 10 kA</t>
  </si>
  <si>
    <t>821822335</t>
  </si>
  <si>
    <t>741321043</t>
  </si>
  <si>
    <t>Montáž proudových chráničů čtyřpólových nn do 63 A ve skříni se zapojením vodičů</t>
  </si>
  <si>
    <t>-273550444</t>
  </si>
  <si>
    <t>Montáž proudových chráničů se zapojením vodičů čtyřpólových nn do 63 A ve skříni</t>
  </si>
  <si>
    <t>https://podminky.urs.cz/item/CS_URS_2023_01/741321043</t>
  </si>
  <si>
    <t>35889206</t>
  </si>
  <si>
    <t>chránič proudový 4pólový 40A pracovního proudu 0,03A</t>
  </si>
  <si>
    <t>-1051249330</t>
  </si>
  <si>
    <t>741322011</t>
  </si>
  <si>
    <t>Montáž svodiče bleskových proudů nn typ 1 třípólových impulzní proud do 35 kA se zapojením vodičů</t>
  </si>
  <si>
    <t>-813669340</t>
  </si>
  <si>
    <t>Montáž přepěťových ochran nn se zapojením vodičů svodiče bleskových proudů – typ 1 třípólových, pro impulsní proud do 35 kA</t>
  </si>
  <si>
    <t>https://podminky.urs.cz/item/CS_URS_2023_01/741322011</t>
  </si>
  <si>
    <t>R0032971.URS</t>
  </si>
  <si>
    <t>Svodič bleskových proudů typ 1 a 2, síť TN-C, vyjímat. modul, možnost blokace</t>
  </si>
  <si>
    <t>-1602966660</t>
  </si>
  <si>
    <t>741322142</t>
  </si>
  <si>
    <t>Montáž svodiče přepětí nn typ 3 třípólových na DIN lištu se zapojením vodičů</t>
  </si>
  <si>
    <t>1373295532</t>
  </si>
  <si>
    <t>Montáž přepěťových ochran nn se zapojením vodičů svodiče přepětí – typ 3 na DIN lištu třípólových</t>
  </si>
  <si>
    <t>https://podminky.urs.cz/item/CS_URS_2023_01/741322142</t>
  </si>
  <si>
    <t>ADI.0032975.URS</t>
  </si>
  <si>
    <t>Průchozí přepěťová ochrana 230 VAC/25A typ 3, optická a dálková sign. poruchy</t>
  </si>
  <si>
    <t>-55331319</t>
  </si>
  <si>
    <t>741322895</t>
  </si>
  <si>
    <t>Demontáž jistič čtyřpólový nn do 25 A ze skříně</t>
  </si>
  <si>
    <t>-669303827</t>
  </si>
  <si>
    <t>Demontáž jističů čtyřpólových nn bez signálního kontaktu do 25 A ze skříně</t>
  </si>
  <si>
    <t>https://podminky.urs.cz/item/CS_URS_2023_01/741322895</t>
  </si>
  <si>
    <t>741324835</t>
  </si>
  <si>
    <t>Demontáž proudových chráničů čtyřpólových nn do 25 A ze skříně</t>
  </si>
  <si>
    <t>248684066</t>
  </si>
  <si>
    <t>https://podminky.urs.cz/item/CS_URS_2023_01/741324835</t>
  </si>
  <si>
    <t>741330011</t>
  </si>
  <si>
    <t>Montáž stykač stejnosměrný vestavný dvou/třípólový do 40 A se zapojením vodičů</t>
  </si>
  <si>
    <t>-25605079</t>
  </si>
  <si>
    <t>Montáž stykačů nn se zapojením vodičů stejnosměrných vestavných dvou nebo třípólových do 40 A</t>
  </si>
  <si>
    <t>https://podminky.urs.cz/item/CS_URS_2023_01/741330011</t>
  </si>
  <si>
    <t>35821110</t>
  </si>
  <si>
    <t>stykač vzduchový 3-pólový 32 A, civka 230V</t>
  </si>
  <si>
    <t>1913632415</t>
  </si>
  <si>
    <t>741330251</t>
  </si>
  <si>
    <t>Montáž součástí stykačů se zapojením-pomocný kontakt 2Z, 2V</t>
  </si>
  <si>
    <t>-360496787</t>
  </si>
  <si>
    <t>Montáž součástí stykačů se zapojením pomocných kontaktů 2Z, 2V</t>
  </si>
  <si>
    <t>https://podminky.urs.cz/item/CS_URS_2023_01/741330251</t>
  </si>
  <si>
    <t>R200912R0001</t>
  </si>
  <si>
    <t>S2C-H6R pomocný kontakt</t>
  </si>
  <si>
    <t>1715340130</t>
  </si>
  <si>
    <t>741410003</t>
  </si>
  <si>
    <t>Montáž vodič uzemňovací drát nebo lano D do 10 mm na povrchu</t>
  </si>
  <si>
    <t>1646924478</t>
  </si>
  <si>
    <t>Montáž uzemňovacího vedení s upevněním, propojením a připojením pomocí svorek na povrchu drátu nebo lana Ø do 10 mm</t>
  </si>
  <si>
    <t>https://podminky.urs.cz/item/CS_URS_2023_01/741410003</t>
  </si>
  <si>
    <t>zem02</t>
  </si>
  <si>
    <t>3+1</t>
  </si>
  <si>
    <t>35441073</t>
  </si>
  <si>
    <t>drát D 10mm FeZn</t>
  </si>
  <si>
    <t>-1336250631</t>
  </si>
  <si>
    <t>741410021</t>
  </si>
  <si>
    <t>Montáž vodič uzemňovací pásek průřezu do 120 mm2 v městské zástavbě v zemi</t>
  </si>
  <si>
    <t>-406901775</t>
  </si>
  <si>
    <t>Montáž uzemňovacího vedení s upevněním, propojením a připojením pomocí svorek v zemi s izolací spojů pásku průřezu do 120 mm2 v městské zástavbě</t>
  </si>
  <si>
    <t>https://podminky.urs.cz/item/CS_URS_2023_01/741410021</t>
  </si>
  <si>
    <t>zem01</t>
  </si>
  <si>
    <t>20+40+50+50</t>
  </si>
  <si>
    <t>35442062</t>
  </si>
  <si>
    <t>pás zemnící 30x4mm FeZn</t>
  </si>
  <si>
    <t>547969163</t>
  </si>
  <si>
    <t>741420021</t>
  </si>
  <si>
    <t>Montáž svorka hromosvodná se 2 šrouby</t>
  </si>
  <si>
    <t>38470456</t>
  </si>
  <si>
    <t>Montáž hromosvodného vedení svorek se 2 šrouby</t>
  </si>
  <si>
    <t>https://podminky.urs.cz/item/CS_URS_2023_01/741420021</t>
  </si>
  <si>
    <t>35441885</t>
  </si>
  <si>
    <t>svorka spojovací pro lano D 8-10mm</t>
  </si>
  <si>
    <t>-1216684308</t>
  </si>
  <si>
    <t>741420022</t>
  </si>
  <si>
    <t>Montáž svorka hromosvodná se 3 a více šrouby</t>
  </si>
  <si>
    <t>1693907090</t>
  </si>
  <si>
    <t>Montáž hromosvodného vedení svorek se 3 a více šrouby</t>
  </si>
  <si>
    <t>https://podminky.urs.cz/item/CS_URS_2023_01/741420022</t>
  </si>
  <si>
    <t>35441986</t>
  </si>
  <si>
    <t>svorka odbočovací a spojovací pro pásek 30x4mm, FeZn</t>
  </si>
  <si>
    <t>1440252034</t>
  </si>
  <si>
    <t>899922335R</t>
  </si>
  <si>
    <t>Tlakový hladinový spínač,  kabel délky 30 m</t>
  </si>
  <si>
    <t>2049888408</t>
  </si>
  <si>
    <t>Příslušenství pro ovládání čerpadel, tlakový hladinový spínač, kabel délky 30 m</t>
  </si>
  <si>
    <t>2+3+2</t>
  </si>
  <si>
    <t>741810003</t>
  </si>
  <si>
    <t>Celková prohlídka elektrického rozvodu a zařízení přes 0,5 do 1 milionu Kč</t>
  </si>
  <si>
    <t>-90084743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</si>
  <si>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</si>
  <si>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</si>
  <si>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741820011</t>
  </si>
  <si>
    <t>Měření zemnící síť dl pásku do 100 m</t>
  </si>
  <si>
    <t>-309327674</t>
  </si>
  <si>
    <t>Měření zemních odporů zemnicí sítě délky pásku do 100 m</t>
  </si>
  <si>
    <t>https://podminky.urs.cz/item/CS_URS_2023_01/741820011</t>
  </si>
  <si>
    <t>998741101</t>
  </si>
  <si>
    <t>Přesun hmot tonážní pro silnoproud v objektech v do 6 m</t>
  </si>
  <si>
    <t>287435474</t>
  </si>
  <si>
    <t>Přesun hmot pro silnoproud stanovený z hmotnosti přesunovaného materiálu vodorovná dopravní vzdálenost do 50 m v objektech výšky do 6 m</t>
  </si>
  <si>
    <t>https://podminky.urs.cz/item/CS_URS_2023_01/998741101</t>
  </si>
  <si>
    <t>998741194</t>
  </si>
  <si>
    <t>Příplatek k přesunu hmot tonážní 741 za zvětšený přesun do 1000 m</t>
  </si>
  <si>
    <t>-1696653525</t>
  </si>
  <si>
    <t>Přesun hmot pro silnoproud stanovený z hmotnosti přesunovaného materiálu Příplatek k ceně za zvětšený přesun přes vymezenou největší dopravní vzdálenost do 1000 m</t>
  </si>
  <si>
    <t>https://podminky.urs.cz/item/CS_URS_2023_01/998741194</t>
  </si>
  <si>
    <t>742</t>
  </si>
  <si>
    <t>Elektroinstalace - slaboproud</t>
  </si>
  <si>
    <t>742210171</t>
  </si>
  <si>
    <t>Montáž kabelu senzorového</t>
  </si>
  <si>
    <t>-1763291794</t>
  </si>
  <si>
    <t>https://podminky.urs.cz/item/CS_URS_2023_01/742210171</t>
  </si>
  <si>
    <t>(3+1,5+1,5)*2</t>
  </si>
  <si>
    <t>341R</t>
  </si>
  <si>
    <t>kabel pro napojení senzozů</t>
  </si>
  <si>
    <t>592885170</t>
  </si>
  <si>
    <t>742210251</t>
  </si>
  <si>
    <t>Připojení kontaktu ovládaného nebo monitorovaného</t>
  </si>
  <si>
    <t>20184677</t>
  </si>
  <si>
    <t>https://podminky.urs.cz/item/CS_URS_2023_01/742210251</t>
  </si>
  <si>
    <t>14*3</t>
  </si>
  <si>
    <t>R0301</t>
  </si>
  <si>
    <t>PLC relé 230V, výstup 4x relé / 10A, vstup 8x analogový vstup</t>
  </si>
  <si>
    <t>-565913412</t>
  </si>
  <si>
    <t>R04</t>
  </si>
  <si>
    <t>Programování PLC relé, nastavení + grafické znázornění, s vlastním operačním systémem</t>
  </si>
  <si>
    <t>337374434</t>
  </si>
  <si>
    <t>742220001</t>
  </si>
  <si>
    <t>Montáž ústředny PZTS do 16 ti zón a 4 podsystémů s komunikátorem na PCO a zdrojem</t>
  </si>
  <si>
    <t>-595744452</t>
  </si>
  <si>
    <t>Montáž ústředny PZTS s komunikátorem na PCO a zdrojem do 16 ti zón a 4 podsystémů</t>
  </si>
  <si>
    <t>https://podminky.urs.cz/item/CS_URS_2023_01/742220001</t>
  </si>
  <si>
    <t>40462004</t>
  </si>
  <si>
    <t>ústředna PZTS se zabudovaným LAN a GSM komunikátorem a rádiovým modulem</t>
  </si>
  <si>
    <t>-1095557514</t>
  </si>
  <si>
    <t>742220031</t>
  </si>
  <si>
    <t>Montáž koncentrátoru nebo expanderu v krytu</t>
  </si>
  <si>
    <t>-591312578</t>
  </si>
  <si>
    <t>Montáž koncentrátoru nebo expanderu pro PZTS</t>
  </si>
  <si>
    <t>https://podminky.urs.cz/item/CS_URS_2023_01/742220031</t>
  </si>
  <si>
    <t>40466009</t>
  </si>
  <si>
    <t>modul systémový GSM, kovový kryt</t>
  </si>
  <si>
    <t>1793969104</t>
  </si>
  <si>
    <t>742220161</t>
  </si>
  <si>
    <t>Montáž akumulátoru 12V</t>
  </si>
  <si>
    <t>2131307406</t>
  </si>
  <si>
    <t>https://podminky.urs.cz/item/CS_URS_2023_01/742220161</t>
  </si>
  <si>
    <t>34641076</t>
  </si>
  <si>
    <t>akumulátor 12V/3,5Ah</t>
  </si>
  <si>
    <t>-2002019045</t>
  </si>
  <si>
    <t>742220235</t>
  </si>
  <si>
    <t>Montáž magnetického kontaktu povrchového</t>
  </si>
  <si>
    <t>607991677</t>
  </si>
  <si>
    <t>Montáž příslušenství pro PZTS magnetický kontakt povrchový</t>
  </si>
  <si>
    <t>https://podminky.urs.cz/item/CS_URS_2023_01/742220235</t>
  </si>
  <si>
    <t>40461039</t>
  </si>
  <si>
    <t>kontakt magnetický, vratový, armovaná hadice</t>
  </si>
  <si>
    <t>-249587603</t>
  </si>
  <si>
    <t>742220256</t>
  </si>
  <si>
    <t>Montáž zálohové sirény s majákem a s akumulátorem 1,2 Ah</t>
  </si>
  <si>
    <t>1505226965</t>
  </si>
  <si>
    <t>Montáž příslušenství pro PZTS siréna zálohovaná s majákem a s akumulátorem 1,2 Ah</t>
  </si>
  <si>
    <t>https://podminky.urs.cz/item/CS_URS_2023_01/742220256</t>
  </si>
  <si>
    <t>40464020</t>
  </si>
  <si>
    <t>siréna venkovní plastová zálohovaná, s majákem a akumulátorem, 110 dB/1m, záblesk červený</t>
  </si>
  <si>
    <t>-918234550</t>
  </si>
  <si>
    <t>742220401</t>
  </si>
  <si>
    <t>Programování základních parametrů ústředny PZTS</t>
  </si>
  <si>
    <t>-2042818381</t>
  </si>
  <si>
    <t>Nastavení a oživení PZTS programování základních parametrů ústředny</t>
  </si>
  <si>
    <t>https://podminky.urs.cz/item/CS_URS_2023_01/742220401</t>
  </si>
  <si>
    <t>742220402</t>
  </si>
  <si>
    <t>Programování systému na jeden detektor PZTS</t>
  </si>
  <si>
    <t>-391998756</t>
  </si>
  <si>
    <t>Nastavení a oživení PZTS programování systému na jeden detektor</t>
  </si>
  <si>
    <t>https://podminky.urs.cz/item/CS_URS_2023_01/742220402</t>
  </si>
  <si>
    <t>742220411</t>
  </si>
  <si>
    <t>Oživení systému na jeden detektor PZTS</t>
  </si>
  <si>
    <t>-620833259</t>
  </si>
  <si>
    <t>Nastavení a oživení PZTS oživení systému na jeden detektor</t>
  </si>
  <si>
    <t>https://podminky.urs.cz/item/CS_URS_2023_01/742220411</t>
  </si>
  <si>
    <t>742220421</t>
  </si>
  <si>
    <t>Instalace přístupového SW PZTS</t>
  </si>
  <si>
    <t>-1732769161</t>
  </si>
  <si>
    <t>Nastavení a oživení PZTS instalace přístupového SW</t>
  </si>
  <si>
    <t>https://podminky.urs.cz/item/CS_URS_2023_01/742220421</t>
  </si>
  <si>
    <t>742220501</t>
  </si>
  <si>
    <t>Provedení zkoušky TIČR pro PZTS</t>
  </si>
  <si>
    <t>1845595641</t>
  </si>
  <si>
    <t>Zkoušky a revize PZTS zkoušky TIČR</t>
  </si>
  <si>
    <t>https://podminky.urs.cz/item/CS_URS_2023_01/742220501</t>
  </si>
  <si>
    <t>742220511</t>
  </si>
  <si>
    <t>Výchozí revize systému PZTS</t>
  </si>
  <si>
    <t>329246974</t>
  </si>
  <si>
    <t>Zkoušky a revize PZTS revize výchozí systému PZTS</t>
  </si>
  <si>
    <t>https://podminky.urs.cz/item/CS_URS_2023_01/742220511</t>
  </si>
  <si>
    <t>742250002</t>
  </si>
  <si>
    <t>Montáž převodníkového driveru pro ústřednu PZTS</t>
  </si>
  <si>
    <t>-1538790314</t>
  </si>
  <si>
    <t>Montáž softwarové nástavby převodníkový driver pro ústřednu PZTS</t>
  </si>
  <si>
    <t>https://podminky.urs.cz/item/CS_URS_2023_01/742250002</t>
  </si>
  <si>
    <t>742330003</t>
  </si>
  <si>
    <t>Montáž rozvaděče optického nástěnného</t>
  </si>
  <si>
    <t>1739350010</t>
  </si>
  <si>
    <t>Montáž strukturované kabeláže rozvaděče optického nástěnného</t>
  </si>
  <si>
    <t>https://podminky.urs.cz/item/CS_URS_2023_01/742330003</t>
  </si>
  <si>
    <t>35712113</t>
  </si>
  <si>
    <t>rozvaděč nástěnný optický venkovní na zeď plast se zámkem až 24 svarů čelo 8x sc sim 4x vstup 8-14mm a 8x do 3mm IP 67</t>
  </si>
  <si>
    <t>-1973135004</t>
  </si>
  <si>
    <t>742330036</t>
  </si>
  <si>
    <t>Montáž optické vany - sestavení</t>
  </si>
  <si>
    <t>-1615374118</t>
  </si>
  <si>
    <t>Montáž strukturované kabeláže příslušenství a ostatní práce k rozvaděčům sestavení optické vany</t>
  </si>
  <si>
    <t>https://podminky.urs.cz/item/CS_URS_2023_01/742330036</t>
  </si>
  <si>
    <t>35759000</t>
  </si>
  <si>
    <t>vana optická neosazená výsuvná 1U 1xkazeta pro 24 svárů 24xSC simplex</t>
  </si>
  <si>
    <t>833144134</t>
  </si>
  <si>
    <t>105</t>
  </si>
  <si>
    <t>998742101</t>
  </si>
  <si>
    <t>Přesun hmot tonážní pro slaboproud v objektech v do 6 m</t>
  </si>
  <si>
    <t>1247363728</t>
  </si>
  <si>
    <t>Přesun hmot pro slaboproud stanovený z hmotnosti přesunovaného materiálu vodorovná dopravní vzdálenost do 50 m v objektech výšky do 6 m</t>
  </si>
  <si>
    <t>https://podminky.urs.cz/item/CS_URS_2023_01/998742101</t>
  </si>
  <si>
    <t>106</t>
  </si>
  <si>
    <t>998742199</t>
  </si>
  <si>
    <t>Příplatek k přesunu hmot tonážní 742 za zvětšený přesun ZKD 1000 m přes 1000 m</t>
  </si>
  <si>
    <t>945056133</t>
  </si>
  <si>
    <t>Přesun hmot pro slaboproud stanovený z hmotnosti přesunovaného materiálu Příplatek k ceně za zvětšený přesun přes vymezenou největší dopravní vzdálenost za každých dalších i započatých 1000 m</t>
  </si>
  <si>
    <t>https://podminky.urs.cz/item/CS_URS_2023_01/998742199</t>
  </si>
  <si>
    <t>0,051*4 'Přepočtené koeficientem množství</t>
  </si>
  <si>
    <t>21-M</t>
  </si>
  <si>
    <t>Elektromontáže</t>
  </si>
  <si>
    <t>107</t>
  </si>
  <si>
    <t>210191517</t>
  </si>
  <si>
    <t>Montáž skříní pojistkových tenkocementových rozpojovacích v pilíři SR 4.1, 8.1 bez zapojení vodičů</t>
  </si>
  <si>
    <t>1855911572</t>
  </si>
  <si>
    <t xml:space="preserve">Montáž skříní bez zapojení vodičů tenkocementových v pilíři rozpojovacích, typ </t>
  </si>
  <si>
    <t>https://podminky.urs.cz/item/CS_URS_2023_01/210191517</t>
  </si>
  <si>
    <t>108</t>
  </si>
  <si>
    <t>R1248841</t>
  </si>
  <si>
    <t>SKRIN ROZPOJOVACI SR402/NVW2</t>
  </si>
  <si>
    <t>128</t>
  </si>
  <si>
    <t>-2037286412</t>
  </si>
  <si>
    <t>22-M</t>
  </si>
  <si>
    <t>Montáže technologických zařízení pro dopravní stavby</t>
  </si>
  <si>
    <t>109</t>
  </si>
  <si>
    <t>220110924</t>
  </si>
  <si>
    <t>Montáž oceloplechové rozvodnice [AŽD] venkovní s pilířem z polypropylenu včetně zemních prací</t>
  </si>
  <si>
    <t>-1444775</t>
  </si>
  <si>
    <t>Montáž rozvodnice oceloplechové venkovní s pilířem z polypropylenu včetně zemních prací</t>
  </si>
  <si>
    <t>https://podminky.urs.cz/item/CS_URS_2023_01/220110924</t>
  </si>
  <si>
    <t>110</t>
  </si>
  <si>
    <t>R01</t>
  </si>
  <si>
    <t>Rozvaděč  SD33/NK-2/250mm rozměr Š 1230- V 2120 - H 250 , pilíř</t>
  </si>
  <si>
    <t>256</t>
  </si>
  <si>
    <t>129335673</t>
  </si>
  <si>
    <t>Rozvaděč SD33/NK-2/250mm rozměr Š 1230- V 2120 - H 250 , pilíř</t>
  </si>
  <si>
    <t>111</t>
  </si>
  <si>
    <t>35711837</t>
  </si>
  <si>
    <t>skříň rozpojovací jistící kompaktní pilíř celoplastové provedení výzbroj 4x sada pojistkové spodky nožové velikosti 2 (SR402/NKW2)</t>
  </si>
  <si>
    <t>166897617</t>
  </si>
  <si>
    <t>112</t>
  </si>
  <si>
    <t>220182028</t>
  </si>
  <si>
    <t>Kontrola tlakutěsnosti HDPE trubky přes 2000 m</t>
  </si>
  <si>
    <t>1369780337</t>
  </si>
  <si>
    <t>https://podminky.urs.cz/item/CS_URS_2023_01/220182028</t>
  </si>
  <si>
    <t>113</t>
  </si>
  <si>
    <t>220182031</t>
  </si>
  <si>
    <t>Zatažení optického kabelu do ochranné HDPE trubky</t>
  </si>
  <si>
    <t>-2131415135</t>
  </si>
  <si>
    <t>https://podminky.urs.cz/item/CS_URS_2023_01/220182031</t>
  </si>
  <si>
    <t>907+2+753+2+2+724+2+2</t>
  </si>
  <si>
    <t>114</t>
  </si>
  <si>
    <t>34123015</t>
  </si>
  <si>
    <t>kabel datový optický OS DROP 8 vláken 9/125 plášť LSOH</t>
  </si>
  <si>
    <t>1381767632</t>
  </si>
  <si>
    <t>2394*1,05 'Přepočtené koeficientem množství</t>
  </si>
  <si>
    <t>115</t>
  </si>
  <si>
    <t>220182039</t>
  </si>
  <si>
    <t>Uložení trubky HDPE pro optický kabel do výkopu bez zřízení lože a bez krytí průměru nad 20 mm</t>
  </si>
  <si>
    <t>267530990</t>
  </si>
  <si>
    <t>Uložení trubky HDPE do výkopu pro optický kabel bez zřízení lože a bez krytí průměru přes 20 mm</t>
  </si>
  <si>
    <t>https://podminky.urs.cz/item/CS_URS_2023_01/220182039</t>
  </si>
  <si>
    <t>116</t>
  </si>
  <si>
    <t>34571801</t>
  </si>
  <si>
    <t>chránička optického kabelu HDPE jednoplášťová bezhalogenová D 32/27mm</t>
  </si>
  <si>
    <t>-1955828490</t>
  </si>
  <si>
    <t>117</t>
  </si>
  <si>
    <t>34571808</t>
  </si>
  <si>
    <t>spojka šroubovací pro chráničky optického kabelu D 32mm</t>
  </si>
  <si>
    <t>-1467761050</t>
  </si>
  <si>
    <t>7+7+9</t>
  </si>
  <si>
    <t>118</t>
  </si>
  <si>
    <t>220182301</t>
  </si>
  <si>
    <t>Ukončení optického kabelu v optickém rozvaděči pro 8 vláken</t>
  </si>
  <si>
    <t>1454560757</t>
  </si>
  <si>
    <t>Ukončení optického kabelu v optickém rozvaděči v optickém rozvaděči pro 8 vláken</t>
  </si>
  <si>
    <t>https://podminky.urs.cz/item/CS_URS_2023_01/220182301</t>
  </si>
  <si>
    <t>119</t>
  </si>
  <si>
    <t>220182501</t>
  </si>
  <si>
    <t>Měření útlumu optického kabelu na dopravních stavbách na 2 vlnových délkách při montáži s 8 vlákny</t>
  </si>
  <si>
    <t>1929512202</t>
  </si>
  <si>
    <t>Měření útlumu optického kabelu na dopravních stavbách na dvou vlnových délkách při montáži (po položení) s 8 vlákny</t>
  </si>
  <si>
    <t>https://podminky.urs.cz/item/CS_URS_2023_01/220182501</t>
  </si>
  <si>
    <t>120</t>
  </si>
  <si>
    <t>220182511</t>
  </si>
  <si>
    <t>Komplexní vyzkoušení úseku optického kabelu na dopravních stavbách pro 2 vlnové délky s 8 vlákny</t>
  </si>
  <si>
    <t>256450827</t>
  </si>
  <si>
    <t>Komplexní vyzkoušení úseku optického kabelu pro 2 vlnové délky s 8 vlákny</t>
  </si>
  <si>
    <t>https://podminky.urs.cz/item/CS_URS_2023_01/220182511</t>
  </si>
  <si>
    <t>121</t>
  </si>
  <si>
    <t>R05</t>
  </si>
  <si>
    <t xml:space="preserve">Montáž systému hlídání hladiny, 3x hladinová sonda, 2x relé typ HRH, 230V, vč. dodávky materiálu, sond, zařizení, kabelů a pod. </t>
  </si>
  <si>
    <t>1902252832</t>
  </si>
  <si>
    <t>4+1</t>
  </si>
  <si>
    <t>46-M</t>
  </si>
  <si>
    <t>Zemní práce při extr.mont.pracích</t>
  </si>
  <si>
    <t>122</t>
  </si>
  <si>
    <t>460671112</t>
  </si>
  <si>
    <t>Výstražná fólie pro krytí kabelů šířky 25 cm</t>
  </si>
  <si>
    <t>242765402</t>
  </si>
  <si>
    <t>Výstražná fólie z PVC pro krytí kabelů včetně vyrovnání povrchu rýhy, rozvinutí a uložení fólie šířky do 25 cm</t>
  </si>
  <si>
    <t>https://podminky.urs.cz/item/CS_URS_2023_01/460671112</t>
  </si>
  <si>
    <t>OPK01+KAB01+KAB02+KAB03</t>
  </si>
  <si>
    <t>123</t>
  </si>
  <si>
    <t>460902215</t>
  </si>
  <si>
    <t>Pilíř z cihel s koncovým dílem včetně výkopu a základu pro skříň nn výšky 105 a š přes 120 do 135 cm</t>
  </si>
  <si>
    <t>-902941472</t>
  </si>
  <si>
    <t>Zděný pilíř z vápenopískových cihel pro rozvod nn včetně hloubení jámy, naložení přebytečné horniny, zhotovení pískového lože, zřízení základu, izolace, krycí desky a urovnání okolního terénu hloubky do 40 cm s koncovkovým dílem, pro skříň výšky 105 cm a šířky přes 120 do 135 cm</t>
  </si>
  <si>
    <t>https://podminky.urs.cz/item/CS_URS_2023_01/460902215</t>
  </si>
  <si>
    <t>124</t>
  </si>
  <si>
    <t>468061121</t>
  </si>
  <si>
    <t>Bourání pilíře ze zdiva cihelného skříně v do 105 cm a š do 90 cm</t>
  </si>
  <si>
    <t>-2127147739</t>
  </si>
  <si>
    <t>Bourání pilíře pro rozvod nn ze zdiva cihelného včetně úpravy terénu skříně výšky přes 60 do 105 cm, šířky do 90 cm</t>
  </si>
  <si>
    <t>https://podminky.urs.cz/item/CS_URS_2023_01/468061121</t>
  </si>
  <si>
    <t>125</t>
  </si>
  <si>
    <t>469972111</t>
  </si>
  <si>
    <t>Odvoz suti a vybouraných hmot při elektromontážích do 1 km</t>
  </si>
  <si>
    <t>-230894942</t>
  </si>
  <si>
    <t>Odvoz suti a vybouraných hmot odvoz suti a vybouraných hmot do 1 km</t>
  </si>
  <si>
    <t>https://podminky.urs.cz/item/CS_URS_2023_01/469972111</t>
  </si>
  <si>
    <t>126</t>
  </si>
  <si>
    <t>469972121</t>
  </si>
  <si>
    <t>Příplatek k odvozu suti a vybouraných hmot při elektromontážích za každý další 1 km</t>
  </si>
  <si>
    <t>-423771541</t>
  </si>
  <si>
    <t>Odvoz suti a vybouraných hmot odvoz suti a vybouraných hmot Příplatek k ceně za každý další i započatý 1 km</t>
  </si>
  <si>
    <t>https://podminky.urs.cz/item/CS_URS_2023_01/469972121</t>
  </si>
  <si>
    <t>3,6*10 'Přepočtené koeficientem množství</t>
  </si>
  <si>
    <t>127</t>
  </si>
  <si>
    <t>469981111</t>
  </si>
  <si>
    <t>Přesun hmot pro pomocné stavební práce při elektromotážích</t>
  </si>
  <si>
    <t>1473913722</t>
  </si>
  <si>
    <t>Přesun hmot pro pomocné stavební práce při elektromontážích dopravní vzdálenost do 1 000 m</t>
  </si>
  <si>
    <t>https://podminky.urs.cz/item/CS_URS_2023_01/469981111</t>
  </si>
  <si>
    <t>469981211</t>
  </si>
  <si>
    <t>Příplatek k přesunu hmot pro pomocné stavební práce při elektromotážích ZKD 1000 m</t>
  </si>
  <si>
    <t>143333952</t>
  </si>
  <si>
    <t>Přesun hmot pro pomocné stavební práce při elektromontážích Příplatek k ceně za zvětšený přesun přes vymezenou největší dopravní vzdálenost za každých dalších i započatých 1000 m</t>
  </si>
  <si>
    <t>https://podminky.urs.cz/item/CS_URS_2023_01/469981211</t>
  </si>
  <si>
    <t>129</t>
  </si>
  <si>
    <t>013203000</t>
  </si>
  <si>
    <t>Dokumentace stavby bez rozlišení</t>
  </si>
  <si>
    <t>soubor</t>
  </si>
  <si>
    <t>-965693128</t>
  </si>
  <si>
    <t>Projektová dokumetace výrobní - Návrh zabezpečovacího systému vč. komunikace s objektem čerpací stanici a vrty, vč. GMS přenosu dat a vč. návrhu řízení systému</t>
  </si>
  <si>
    <t>https://podminky.urs.cz/item/CS_URS_2023_01/013203000</t>
  </si>
  <si>
    <t>2,391</t>
  </si>
  <si>
    <t>6,572</t>
  </si>
  <si>
    <t>VYK1</t>
  </si>
  <si>
    <t>3,302</t>
  </si>
  <si>
    <t>VYK2</t>
  </si>
  <si>
    <t>3,48</t>
  </si>
  <si>
    <t>VYK3</t>
  </si>
  <si>
    <t>1,44</t>
  </si>
  <si>
    <t>VYK4</t>
  </si>
  <si>
    <t>ZAS</t>
  </si>
  <si>
    <t>2,25</t>
  </si>
  <si>
    <t>02.1.1 - SO 01 - Stavební úprava přečerpávací stanice - stavební řešení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</si>
  <si>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</si>
  <si>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</si>
  <si>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</si>
  <si>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</si>
  <si>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</si>
  <si>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</si>
  <si>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</si>
  <si>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</si>
  <si>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</si>
  <si>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</si>
  <si>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1370237861</t>
  </si>
  <si>
    <t>0,26*(11,5+1,2)</t>
  </si>
  <si>
    <t>2084060765</t>
  </si>
  <si>
    <t>5*0,5*1,2+1*0,6*0,8</t>
  </si>
  <si>
    <t>133212811</t>
  </si>
  <si>
    <t>Hloubení nezapažených šachet v hornině třídy těžitelnosti I skupiny 3 plocha výkopu do 4 m2 ručně</t>
  </si>
  <si>
    <t>1647790271</t>
  </si>
  <si>
    <t>Hloubení nezapažených šachet ručně v horninách třídy těžitelnosti I skupiny 3, půdorysná plocha výkopu do 4 m2</t>
  </si>
  <si>
    <t>https://podminky.urs.cz/item/CS_URS_2023_01/133212811</t>
  </si>
  <si>
    <t>1*1,2*1,2</t>
  </si>
  <si>
    <t>133312811</t>
  </si>
  <si>
    <t>Hloubení nezapažených šachet v hornině třídy těžitelnosti II skupiny 4 plocha výkopu do 4 m2 ručně</t>
  </si>
  <si>
    <t>-1222309923</t>
  </si>
  <si>
    <t>Hloubení nezapažených šachet ručně v horninách třídy těžitelnosti II skupiny 4, půdorysná plocha výkopu do 4 m2</t>
  </si>
  <si>
    <t>https://podminky.urs.cz/item/CS_URS_2023_01/133312811</t>
  </si>
  <si>
    <t>1*1,2*0,5</t>
  </si>
  <si>
    <t>-14595987</t>
  </si>
  <si>
    <t>VYK1+VYK2+VYK3+VYK4-ZAS</t>
  </si>
  <si>
    <t>-1635550652</t>
  </si>
  <si>
    <t>1772163685</t>
  </si>
  <si>
    <t>6,572*1,9 'Přepočtené koeficientem množství</t>
  </si>
  <si>
    <t>-1751737595</t>
  </si>
  <si>
    <t>5*0,6*0,6+1,5*0,6*0,5</t>
  </si>
  <si>
    <t>-1899953253</t>
  </si>
  <si>
    <t>(1,5+6+2,8)*0,6*(0,1+0,3)-((0,1*0,1*3,14)/4)*(1,5+6+2,8)</t>
  </si>
  <si>
    <t>-297713627</t>
  </si>
  <si>
    <t>2,391*2 'Přepočtené koeficientem množství</t>
  </si>
  <si>
    <t>211971121</t>
  </si>
  <si>
    <t>Zřízení opláštění žeber nebo trativodů geotextilií v rýze nebo zářezu sklonu přes 1:2 š do 2,5 m</t>
  </si>
  <si>
    <t>-171427711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</si>
  <si>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</si>
  <si>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https://podminky.urs.cz/item/CS_URS_2023_01/211971121</t>
  </si>
  <si>
    <t>(11,5+1,2)*1,25+(0,6*3)*(5+1,5)</t>
  </si>
  <si>
    <t>69311081</t>
  </si>
  <si>
    <t>geotextilie netkaná separační, ochranná, filtrační, drenážní PES 300g/m2</t>
  </si>
  <si>
    <t>-419591129</t>
  </si>
  <si>
    <t>27,575*1,1845 'Přepočtené koeficientem množství</t>
  </si>
  <si>
    <t>212750101</t>
  </si>
  <si>
    <t>Trativod z drenážních trubek PVC-U SN 4 perforace 360° včetně lože otevřený výkop DN 100 pro budovy plocha pro vtékání vody min. 80 cm2/m</t>
  </si>
  <si>
    <t>1639942640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</si>
  <si>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</si>
  <si>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https://podminky.urs.cz/item/CS_URS_2023_01/212750101</t>
  </si>
  <si>
    <t>11,5+1,2+1,5+5</t>
  </si>
  <si>
    <t>212755214</t>
  </si>
  <si>
    <t>Trativody z drenážních trubek plastových flexibilních D 100 mm bez lože</t>
  </si>
  <si>
    <t>-996619941</t>
  </si>
  <si>
    <t>Trativody bez lože z drenážních trubek plastových flexibilních D 100 mm</t>
  </si>
  <si>
    <t>https://podminky.urs.cz/item/CS_URS_2023_01/212755214</t>
  </si>
  <si>
    <t>214500211</t>
  </si>
  <si>
    <t>Zřízení výplně rýh s drenážním potrubím do DN 200 štěrkopískem v přes 300 do 550 mm</t>
  </si>
  <si>
    <t>-1845410336</t>
  </si>
  <si>
    <t>Zřízení výplně rýhy s drenážním potrubím z trub DN do 200 štěrkem, pískem nebo štěrkopískem, výšky přes 300 do 550 mm</t>
  </si>
  <si>
    <t>https://podminky.urs.cz/item/CS_URS_2023_01/214500211</t>
  </si>
  <si>
    <t>11,5+1,2+1,5</t>
  </si>
  <si>
    <t>58343872</t>
  </si>
  <si>
    <t>kamenivo drcené hrubé frakce 8/16</t>
  </si>
  <si>
    <t>689675415</t>
  </si>
  <si>
    <t>(11,5+1,2+1,5)*0,17*2</t>
  </si>
  <si>
    <t>58343930</t>
  </si>
  <si>
    <t>kamenivo drcené hrubé frakce 16/32</t>
  </si>
  <si>
    <t>-1767373213</t>
  </si>
  <si>
    <t>5*0,6*0,6*2</t>
  </si>
  <si>
    <t>271532212</t>
  </si>
  <si>
    <t>Podsyp pod základové konstrukce se zhutněním z hrubého kameniva frakce 16 až 32 mm</t>
  </si>
  <si>
    <t>-514222998</t>
  </si>
  <si>
    <t>Podsyp pod základové konstrukce se zhutněním a urovnáním povrchu z kameniva hrubého, frakce 16 - 32 mm</t>
  </si>
  <si>
    <t>https://podminky.urs.cz/item/CS_URS_2023_01/271532212</t>
  </si>
  <si>
    <t>3*4,3*0,1</t>
  </si>
  <si>
    <t>273321611</t>
  </si>
  <si>
    <t>Základové desky ze ŽB bez zvýšených nároků na prostředí tř. C 30/37</t>
  </si>
  <si>
    <t>-1364117778</t>
  </si>
  <si>
    <t>Základy z betonu železového (bez výztuže) desky z betonu bez zvláštních nároků na prostředí tř. C 30/37</t>
  </si>
  <si>
    <t>https://podminky.urs.cz/item/CS_URS_2023_01/273321611</t>
  </si>
  <si>
    <t>279321348</t>
  </si>
  <si>
    <t>Základová zeď ze ŽB bez zvýšených nároků na prostředí tř. C 30/37 bez výztuže</t>
  </si>
  <si>
    <t>2014641706</t>
  </si>
  <si>
    <t>Základové zdi z betonu železového (bez výztuže) bez zvláštních nároků na prostředí tř. C 30/37</t>
  </si>
  <si>
    <t>https://podminky.urs.cz/item/CS_URS_2023_01/279321348</t>
  </si>
  <si>
    <t>0,8*1,7*2*0,1+1*1,7*2*0,1</t>
  </si>
  <si>
    <t>279362021</t>
  </si>
  <si>
    <t>Výztuž základových zdí nosných svařovanými sítěmi Kari</t>
  </si>
  <si>
    <t>-628121662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</si>
  <si>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</si>
  <si>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https://podminky.urs.cz/item/CS_URS_2023_01/279362021</t>
  </si>
  <si>
    <t>0,258</t>
  </si>
  <si>
    <t>31316013</t>
  </si>
  <si>
    <t>síť výztužná svařovaná DIN 488 jakost B500A 100x100mm drát D 10mm</t>
  </si>
  <si>
    <t>-707990895</t>
  </si>
  <si>
    <t>(3*4,3+1,7*0,8*2+1*1,7*2)*1,1</t>
  </si>
  <si>
    <t>311101211</t>
  </si>
  <si>
    <t>Vytvoření prostupů do 0,02 m2 ve zdech nosných osazením vložek z trub, dílců, tvarovek</t>
  </si>
  <si>
    <t>-1864833096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</si>
  <si>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</si>
  <si>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https://podminky.urs.cz/item/CS_URS_2023_01/311101211</t>
  </si>
  <si>
    <t>0,55+0,2+(0,55*2+1,2*2+1)</t>
  </si>
  <si>
    <t>34571355</t>
  </si>
  <si>
    <t>trubka elektroinstalační ohebná dvouplášťová korugovaná (chránička) D 94/110mm, HDPE+LDPE</t>
  </si>
  <si>
    <t>-823894242</t>
  </si>
  <si>
    <t>(0,55*2+1,2*2)+1</t>
  </si>
  <si>
    <t>28611131</t>
  </si>
  <si>
    <t>trubka kanalizační PVC DN 160x1000mm SN4</t>
  </si>
  <si>
    <t>-1834667452</t>
  </si>
  <si>
    <t>0,6+0,2</t>
  </si>
  <si>
    <t>0,8*1,01 'Přepočtené koeficientem množství</t>
  </si>
  <si>
    <t>311101213</t>
  </si>
  <si>
    <t>Vytvoření prostupů přes 0,05 do 0,10 m2 ve zdech nosných osazením vložek z trub, dílců, tvarovek</t>
  </si>
  <si>
    <t>1013813470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</si>
  <si>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</si>
  <si>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https://podminky.urs.cz/item/CS_URS_2023_01/311101213</t>
  </si>
  <si>
    <t>0,55*2</t>
  </si>
  <si>
    <t>28611143</t>
  </si>
  <si>
    <t>trubka kanalizační PVC DN 315x1000mm SN4</t>
  </si>
  <si>
    <t>-77485084</t>
  </si>
  <si>
    <t>0,6*2</t>
  </si>
  <si>
    <t>1,2*1,01 'Přepočtené koeficientem množství</t>
  </si>
  <si>
    <t>311231117</t>
  </si>
  <si>
    <t>Zdivo nosné z cihel dl 290 mm P7 až 15 na SMS 10 MPa</t>
  </si>
  <si>
    <t>-365855166</t>
  </si>
  <si>
    <t>Zdivo z cihel pálených nosné z cihel plných dl. 290 mm P 7 až 15, na maltu ze suché směsi 10 MPa</t>
  </si>
  <si>
    <t>https://podminky.urs.cz/item/CS_URS_2023_01/311231117</t>
  </si>
  <si>
    <t>(0,3*0,3*0,25)*7</t>
  </si>
  <si>
    <t>311353211</t>
  </si>
  <si>
    <t>Zřízení jednostranného bednění šachet</t>
  </si>
  <si>
    <t>1331428067</t>
  </si>
  <si>
    <t>Bednění šachet jednostranné zřízení</t>
  </si>
  <si>
    <t>https://podminky.urs.cz/item/CS_URS_2023_01/311353211</t>
  </si>
  <si>
    <t>0,8*1,7*2+1*1,7*2</t>
  </si>
  <si>
    <t>311353212</t>
  </si>
  <si>
    <t>Odstranění jednostranného bednění šachet</t>
  </si>
  <si>
    <t>1412043718</t>
  </si>
  <si>
    <t>Bednění šachet jednostranné odstranění</t>
  </si>
  <si>
    <t>https://podminky.urs.cz/item/CS_URS_2023_01/311353212</t>
  </si>
  <si>
    <t>317121213</t>
  </si>
  <si>
    <t>Překlad železobetonový prefabrikovaný 60x190x1400 mm</t>
  </si>
  <si>
    <t>1219825999</t>
  </si>
  <si>
    <t>Železobetonové prefabrikované překlady osazené jednotlivě na výšku, do lože z cementové malty šíře 60 mm, výšky 190 mm délky 1400 mm</t>
  </si>
  <si>
    <t>https://podminky.urs.cz/item/CS_URS_2023_01/317121213</t>
  </si>
  <si>
    <t>342272245</t>
  </si>
  <si>
    <t>Příčka z pórobetonových hladkých tvárnic na tenkovrstvou maltu tl 150 mm</t>
  </si>
  <si>
    <t>-173555784</t>
  </si>
  <si>
    <t>Příčky z pórobetonových tvárnic hladkých na tenké maltové lože objemová hmotnost do 500 kg/m3, tloušťka příčky 150 mm</t>
  </si>
  <si>
    <t>https://podminky.urs.cz/item/CS_URS_2023_01/342272245</t>
  </si>
  <si>
    <t>0,75*(6,65+3,9+3,9)+6,65*0,25</t>
  </si>
  <si>
    <t>-1252767436</t>
  </si>
  <si>
    <t>(1,5+6+2,8)*0,6*0,1</t>
  </si>
  <si>
    <t>611131121</t>
  </si>
  <si>
    <t>Penetrační disperzní nátěr vnitřních stropů nanášený ručně</t>
  </si>
  <si>
    <t>-1342024325</t>
  </si>
  <si>
    <t>Podkladní a spojovací vrstva vnitřních omítaných ploch penetrace disperzní nanášená ručně stropů</t>
  </si>
  <si>
    <t>https://podminky.urs.cz/item/CS_URS_2023_01/611131121</t>
  </si>
  <si>
    <t>4,3+3+1,3*3</t>
  </si>
  <si>
    <t>611331141</t>
  </si>
  <si>
    <t>Cementová omítka štuková dvouvrstvá vnitřních stropů rovných nanášená ručně</t>
  </si>
  <si>
    <t>1795129525</t>
  </si>
  <si>
    <t>Omítka cementová vnitřních ploch nanášená ručně dvouvrstvá, tloušťky jádrové omítky do 10 mm a tloušťky štuku do 3 mm štuková plstí hlazená vodorovných konstrukcí stropů rovných</t>
  </si>
  <si>
    <t>https://podminky.urs.cz/item/CS_URS_2023_01/611331141</t>
  </si>
  <si>
    <t>612131121</t>
  </si>
  <si>
    <t>Penetrační disperzní nátěr vnitřních stěn nanášený ručně</t>
  </si>
  <si>
    <t>444003287</t>
  </si>
  <si>
    <t>Podkladní a spojovací vrstva vnitřních omítaných ploch penetrace disperzní nanášená ručně stěn</t>
  </si>
  <si>
    <t>https://podminky.urs.cz/item/CS_URS_2023_01/612131121</t>
  </si>
  <si>
    <t>3*2,7*4+4,3*2,7*2+1,3*2,7*2</t>
  </si>
  <si>
    <t>612331141</t>
  </si>
  <si>
    <t>Cementová omítka štuková dvouvrstvá vnitřních stěn nanášená ručně</t>
  </si>
  <si>
    <t>742317897</t>
  </si>
  <si>
    <t>Omítka cementová vnitřních ploch nanášená ručně dvouvrstvá, tloušťky jádrové omítky do 10 mm a tloušťky štuku do 3 mm štuková plstí hlazená svislých konstrukcí stěn</t>
  </si>
  <si>
    <t>https://podminky.urs.cz/item/CS_URS_2023_01/612331141</t>
  </si>
  <si>
    <t>622331341</t>
  </si>
  <si>
    <t>Cementová omítka štuková dvouvrstvá vnějších stěn nanášená strojně</t>
  </si>
  <si>
    <t>-389067821</t>
  </si>
  <si>
    <t>Omítka cementová vnějších ploch nanášená strojně dvouvrstvá, tloušťky jádrové omítky do 15 mm a tloušťky štuku do 3 mm štuková stěn</t>
  </si>
  <si>
    <t>https://podminky.urs.cz/item/CS_URS_2023_01/622331341</t>
  </si>
  <si>
    <t>6,65*2,65+6,65*3,05+3,9*2,85*2+0,75*(6,65+3,9+3,9)</t>
  </si>
  <si>
    <t>871263121</t>
  </si>
  <si>
    <t>Montáž kanalizačního potrubí z PVC těsněné gumovým kroužkem otevřený výkop sklon do 20 % DN 110</t>
  </si>
  <si>
    <t>815780165</t>
  </si>
  <si>
    <t>Montáž kanalizačního potrubí z plastů z tvrdého PVC těsněných gumovým kroužkem v otevřeném výkopu ve sklonu do 20 % DN 110</t>
  </si>
  <si>
    <t>https://podminky.urs.cz/item/CS_URS_2023_01/871263121</t>
  </si>
  <si>
    <t>1,5+6+2,8</t>
  </si>
  <si>
    <t>28611113</t>
  </si>
  <si>
    <t>trubka kanalizační PVC DN 110x1000mm SN4</t>
  </si>
  <si>
    <t>2113789019</t>
  </si>
  <si>
    <t>10,3*1,03 'Přepočtené koeficientem množství</t>
  </si>
  <si>
    <t>877265211</t>
  </si>
  <si>
    <t>Montáž tvarovek z tvrdého PVC-systém KG nebo z polypropylenu-systém KG 2000 jednoosé DN 110</t>
  </si>
  <si>
    <t>-179271122</t>
  </si>
  <si>
    <t>Montáž tvarovek na kanalizačním potrubí z trub z plastu z tvrdého PVC nebo z polypropylenu v otevřeném výkopu jednoosých DN 110</t>
  </si>
  <si>
    <t>https://podminky.urs.cz/item/CS_URS_2023_01/877265211</t>
  </si>
  <si>
    <t>3+2</t>
  </si>
  <si>
    <t>28611350</t>
  </si>
  <si>
    <t>koleno kanalizace PVC KG 110x30°</t>
  </si>
  <si>
    <t>-585643044</t>
  </si>
  <si>
    <t>28611351</t>
  </si>
  <si>
    <t>koleno kanalizační PVC KG 110x45°</t>
  </si>
  <si>
    <t>901895996</t>
  </si>
  <si>
    <t>2+2</t>
  </si>
  <si>
    <t>877265221</t>
  </si>
  <si>
    <t>Montáž tvarovek z tvrdého PVC-systém KG nebo z polypropylenu-systém KG 2000 dvouosé DN 110</t>
  </si>
  <si>
    <t>-754863023</t>
  </si>
  <si>
    <t>Montáž tvarovek na kanalizačním potrubí z trub z plastu z tvrdého PVC nebo z polypropylenu v otevřeném výkopu dvouosých DN 110</t>
  </si>
  <si>
    <t>https://podminky.urs.cz/item/CS_URS_2023_01/877265221</t>
  </si>
  <si>
    <t>28611387</t>
  </si>
  <si>
    <t>odbočka kanalizační PVC s hrdlem 110/110/45°</t>
  </si>
  <si>
    <t>-2050886827</t>
  </si>
  <si>
    <t>894811131</t>
  </si>
  <si>
    <t>Revizní šachta z PVC typ přímý, DN 400/160 tlak 12,5 t hl od 860 do 1230 mm</t>
  </si>
  <si>
    <t>579524311</t>
  </si>
  <si>
    <t>Revizní šachta z tvrdého PVC v otevřeném výkopu typ přímý (DN šachty/DN trubního vedení) DN 400/160, odolnost vnějšímu tlaku 12,5 t, hloubka od 860 do 1230 mm</t>
  </si>
  <si>
    <t>https://podminky.urs.cz/item/CS_URS_2023_01/894811131</t>
  </si>
  <si>
    <t>895270201</t>
  </si>
  <si>
    <t>Proplachovací a kontrolní šachta z PE-HD DN 400 pro drenáže liniových staveb poklop plastový pro třídu zatížení A 15</t>
  </si>
  <si>
    <t>-1587706558</t>
  </si>
  <si>
    <t>Proplachovací a kontrolní šachta z PE-HD pro drenáže liniových staveb DN 400 užitné výšky do 500 mm poklop plastový pro třídu zatížení A 15</t>
  </si>
  <si>
    <t>https://podminky.urs.cz/item/CS_URS_2023_01/895270201</t>
  </si>
  <si>
    <t>935112111</t>
  </si>
  <si>
    <t>Osazení příkopového žlabu do betonu tl 100 mm z betonových tvárnic š 500 mm</t>
  </si>
  <si>
    <t>1983584687</t>
  </si>
  <si>
    <t>Osazení betonového příkopového žlabu s vyplněním a zatřením spár cementovou maltou s ložem tl. 100 mm z betonu prostého z betonových příkopových tvárnic šířky do 500 mm</t>
  </si>
  <si>
    <t>https://podminky.urs.cz/item/CS_URS_2023_01/935112111</t>
  </si>
  <si>
    <t>11,5</t>
  </si>
  <si>
    <t>59227053</t>
  </si>
  <si>
    <t>žlabovka příkopová betonová 300x200x80mm</t>
  </si>
  <si>
    <t>228884139</t>
  </si>
  <si>
    <t>935113111</t>
  </si>
  <si>
    <t>Osazení odvodňovacího polymerbetonového žlabu s krycím roštem šířky do 200 mm</t>
  </si>
  <si>
    <t>-855953937</t>
  </si>
  <si>
    <t>Osazení odvodňovacího žlabu s krycím roštem polymerbetonového šířky do 200 mm</t>
  </si>
  <si>
    <t>https://podminky.urs.cz/item/CS_URS_2023_01/935113111</t>
  </si>
  <si>
    <t>59227006</t>
  </si>
  <si>
    <t>žlab odvodňovací z polymerbetonu se spádem dna 0,5% 130x155/160mm</t>
  </si>
  <si>
    <t>-1038211424</t>
  </si>
  <si>
    <t>935923216</t>
  </si>
  <si>
    <t>Osazení vpusti pro odvodňovací žlab betonový nebo polymerbetonový s krycím roštem šířky do 200 mm</t>
  </si>
  <si>
    <t>298803914</t>
  </si>
  <si>
    <t>Osazení odvodňovacího žlabu s krycím roštem vpusti pro žlab šířky do 200 mm</t>
  </si>
  <si>
    <t>https://podminky.urs.cz/item/CS_URS_2023_01/935923216</t>
  </si>
  <si>
    <t>59223074</t>
  </si>
  <si>
    <t>vpusť odtoková polymerbetonová s integrovaným těsněním 500x130x380</t>
  </si>
  <si>
    <t>1494181166</t>
  </si>
  <si>
    <t>953961111</t>
  </si>
  <si>
    <t>Kotvy chemickým tmelem M 8 hl 80 mm do betonu, ŽB nebo kamene s vyvrtáním otvoru</t>
  </si>
  <si>
    <t>-1015368191</t>
  </si>
  <si>
    <t>Kotvy chemické s vyvrtáním otvoru do betonu, železobetonu nebo tvrdého kamene tmel, velikost M 8, hloubka 80 mm</t>
  </si>
  <si>
    <t>https://podminky.urs.cz/item/CS_URS_2023_01/953961111</t>
  </si>
  <si>
    <t>953962112</t>
  </si>
  <si>
    <t>Kotvy chemickým tmelem M 10 hl 80 mm do zdiva z plných cihel s vyvrtáním otvoru</t>
  </si>
  <si>
    <t>1988371963</t>
  </si>
  <si>
    <t>Kotvy chemické s vyvrtáním otvoru do zdiva z plných cihel tmel, hloubka 80 mm, velikost M 10</t>
  </si>
  <si>
    <t>https://podminky.urs.cz/item/CS_URS_2023_01/953962112</t>
  </si>
  <si>
    <t>4+7</t>
  </si>
  <si>
    <t>962031133</t>
  </si>
  <si>
    <t>Bourání příček z cihel pálených na MVC tl do 150 mm</t>
  </si>
  <si>
    <t>-1950763004</t>
  </si>
  <si>
    <t>Bourání příček z cihel, tvárnic nebo příčkovek z cihel pálených, plných nebo dutých na maltu vápennou nebo vápenocementovou, tl. do 150 mm</t>
  </si>
  <si>
    <t>https://podminky.urs.cz/item/CS_URS_2023_01/962031133</t>
  </si>
  <si>
    <t>0,3*2</t>
  </si>
  <si>
    <t>962032230</t>
  </si>
  <si>
    <t>Bourání zdiva z cihel pálených nebo vápenopískových na MV nebo MVC do 1 m3</t>
  </si>
  <si>
    <t>667883948</t>
  </si>
  <si>
    <t>Bourání zdiva nadzákladového z cihel nebo tvárnic z cihel pálených nebo vápenopískových, na maltu vápennou nebo vápenocementovou, objemu do 1 m3</t>
  </si>
  <si>
    <t>https://podminky.urs.cz/item/CS_URS_2023_01/962032230</t>
  </si>
  <si>
    <t>0,3*2*0,45+3,9*0,15*0,4*0,28*6,65*0,15*2</t>
  </si>
  <si>
    <t>962081131</t>
  </si>
  <si>
    <t>Bourání příček ze skleněných tvárnic tl do 100 mm</t>
  </si>
  <si>
    <t>430902880</t>
  </si>
  <si>
    <t>Bourání zdiva příček nebo vybourání otvorů ze skleněných tvárnic, tl. do 100 mm</t>
  </si>
  <si>
    <t>https://podminky.urs.cz/item/CS_URS_2023_01/962081131</t>
  </si>
  <si>
    <t>1,8*0,8*3</t>
  </si>
  <si>
    <t>964011211</t>
  </si>
  <si>
    <t>Vybourání ŽB překladů prefabrikovaných dl do 3 m hmotnosti do 50 kg/m</t>
  </si>
  <si>
    <t>1443655905</t>
  </si>
  <si>
    <t>Vybourání železobetonových prefabrikovaných překladů uložených ve zdivu, délky do 3 m, hmotnosti do 50 kg/m</t>
  </si>
  <si>
    <t>https://podminky.urs.cz/item/CS_URS_2023_01/964011211</t>
  </si>
  <si>
    <t>1,1*0,15*0,15*4</t>
  </si>
  <si>
    <t>965042141</t>
  </si>
  <si>
    <t>Bourání podkladů pod dlažby nebo mazanin betonových nebo z litého asfaltu tl do 100 mm pl přes 4 m2</t>
  </si>
  <si>
    <t>-2096376254</t>
  </si>
  <si>
    <t>Bourání mazanin betonových nebo z litého asfaltu tl. do 100 mm, plochy přes 4 m2</t>
  </si>
  <si>
    <t>https://podminky.urs.cz/item/CS_URS_2023_01/965042141</t>
  </si>
  <si>
    <t>3*4,3</t>
  </si>
  <si>
    <t>965082923</t>
  </si>
  <si>
    <t>Odstranění násypů pod podlahami tl do 100 mm pl přes 2 m2</t>
  </si>
  <si>
    <t>2117047563</t>
  </si>
  <si>
    <t>Odstranění násypu pod podlahami nebo ochranného násypu na střechách tl. do 100 mm, plochy přes 2 m2</t>
  </si>
  <si>
    <t>https://podminky.urs.cz/item/CS_URS_2023_01/965082923</t>
  </si>
  <si>
    <t>966008211</t>
  </si>
  <si>
    <t>Bourání odvodňovacího žlabu z betonových příkopových tvárnic š do 500 mm</t>
  </si>
  <si>
    <t>-987960385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</si>
  <si>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</si>
  <si>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https://podminky.urs.cz/item/CS_URS_2023_01/966008211</t>
  </si>
  <si>
    <t>968072245</t>
  </si>
  <si>
    <t>Vybourání kovových rámů oken jednoduchých včetně křídel pl do 2 m2</t>
  </si>
  <si>
    <t>2104865377</t>
  </si>
  <si>
    <t>Vybourání kovových rámů oken s křídly, dveřních zárubní, vrat, stěn, ostění nebo obkladů okenních rámů s křídly jednoduchých, plochy do 2 m2</t>
  </si>
  <si>
    <t>https://podminky.urs.cz/item/CS_URS_2023_01/968072245</t>
  </si>
  <si>
    <t>2*2*2</t>
  </si>
  <si>
    <t>978011191</t>
  </si>
  <si>
    <t>Otlučení (osekání) vnitřní vápenné nebo vápenocementové omítky stropů v rozsahu přes 50 do 100 %</t>
  </si>
  <si>
    <t>-1552472677</t>
  </si>
  <si>
    <t>Otlučení vápenných nebo vápenocementových omítek vnitřních ploch stropů, v rozsahu přes 50 do 100 %</t>
  </si>
  <si>
    <t>https://podminky.urs.cz/item/CS_URS_2023_01/978011191</t>
  </si>
  <si>
    <t>3*4,3+1,3*3</t>
  </si>
  <si>
    <t>978013191</t>
  </si>
  <si>
    <t>Otlučení (osekání) vnitřní vápenné nebo vápenocementové omítky stěn v rozsahu přes 50 do 100 %</t>
  </si>
  <si>
    <t>1320436311</t>
  </si>
  <si>
    <t>Otlučení vápenných nebo vápenocementových omítek vnitřních ploch stěn s vyškrabáním spar, s očištěním zdiva, v rozsahu přes 50 do 100 %</t>
  </si>
  <si>
    <t>https://podminky.urs.cz/item/CS_URS_2023_01/978013191</t>
  </si>
  <si>
    <t>3*2,7*4+4,3*2,7*2-1,15*2*2-1,8*0,8*3</t>
  </si>
  <si>
    <t>978036191</t>
  </si>
  <si>
    <t>Otlučení (osekání) cementových omítek vnějších ploch v rozsahu přes 50 do 100 %</t>
  </si>
  <si>
    <t>-1349546561</t>
  </si>
  <si>
    <t>Otlučení cementových omítek vnějších ploch s vyškrabáním spar zdiva a s očištěním povrchu, v rozsahu přes 80 do 100 %</t>
  </si>
  <si>
    <t>https://podminky.urs.cz/item/CS_URS_2023_01/978036191</t>
  </si>
  <si>
    <t>6,65*2,65+6,65*3,05+3,9*2,85*2-1,8*0,8*3</t>
  </si>
  <si>
    <t>997013111</t>
  </si>
  <si>
    <t>Vnitrostaveništní doprava suti a vybouraných hmot pro budovy v do 6 m s použitím mechanizace</t>
  </si>
  <si>
    <t>-308301473</t>
  </si>
  <si>
    <t>Vnitrostaveništní doprava suti a vybouraných hmot vodorovně do 50 m svisle s použitím mechanizace pro budovy a haly výšky do 6 m</t>
  </si>
  <si>
    <t>https://podminky.urs.cz/item/CS_URS_2023_01/997013111</t>
  </si>
  <si>
    <t>2144094524</t>
  </si>
  <si>
    <t>318686057</t>
  </si>
  <si>
    <t>57,186*10 'Přepočtené koeficientem množství</t>
  </si>
  <si>
    <t>-1552462964</t>
  </si>
  <si>
    <t>998011001</t>
  </si>
  <si>
    <t>Přesun hmot pro budovy zděné v do 6 m</t>
  </si>
  <si>
    <t>1308697390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</si>
  <si>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</si>
  <si>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</si>
  <si>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711</t>
  </si>
  <si>
    <t>Izolace proti vodě, vlhkosti a plynům</t>
  </si>
  <si>
    <t>711161273</t>
  </si>
  <si>
    <t>Provedení izolace proti zemní vlhkosti svislé z nopové fólie</t>
  </si>
  <si>
    <t>-2068658485</t>
  </si>
  <si>
    <t>Provedení izolace proti zemní vlhkosti nopovou fólií na ploše svislé S z nopové fólie</t>
  </si>
  <si>
    <t>https://podminky.urs.cz/item/CS_URS_2023_01/711161273</t>
  </si>
  <si>
    <t>11,5*1</t>
  </si>
  <si>
    <t>28323005</t>
  </si>
  <si>
    <t>fólie profilovaná (nopová) drenážní HDPE s výškou nopů 8mm</t>
  </si>
  <si>
    <t>1140345357</t>
  </si>
  <si>
    <t>11,5*1,221 'Přepočtené koeficientem množství</t>
  </si>
  <si>
    <t>711491176</t>
  </si>
  <si>
    <t>Připevnění doplňků izolace proti vodě ukončovací lištou</t>
  </si>
  <si>
    <t>2050397590</t>
  </si>
  <si>
    <t>Provedení doplňků izolace proti vodě textilií připevnění izolace ukončovací lištou</t>
  </si>
  <si>
    <t>https://podminky.urs.cz/item/CS_URS_2023_01/711491176</t>
  </si>
  <si>
    <t>28323009</t>
  </si>
  <si>
    <t>lišta ukončovací pro drenážní fólie profilované tl 8mm</t>
  </si>
  <si>
    <t>19323204</t>
  </si>
  <si>
    <t>11,5*1,02 'Přepočtené koeficientem množství</t>
  </si>
  <si>
    <t>998711101</t>
  </si>
  <si>
    <t>Přesun hmot tonážní pro izolace proti vodě, vlhkosti a plynům v objektech v do 6 m</t>
  </si>
  <si>
    <t>181654862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</si>
  <si>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</si>
  <si>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</si>
  <si>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712</t>
  </si>
  <si>
    <t>Povlakové krytiny</t>
  </si>
  <si>
    <t>712331111</t>
  </si>
  <si>
    <t>Provedení povlakové krytiny střech do 10° podkladní vrstvy pásy na sucho samolepící</t>
  </si>
  <si>
    <t>1504835539</t>
  </si>
  <si>
    <t>Provedení povlakové krytiny střech plochých do 10° pásy na sucho podkladní samolepící asfaltový pás</t>
  </si>
  <si>
    <t>https://podminky.urs.cz/item/CS_URS_2023_01/712331111</t>
  </si>
  <si>
    <t>(6,35+0,16)*(4+0,35+0,15)</t>
  </si>
  <si>
    <t>62866281</t>
  </si>
  <si>
    <t>pás asfaltový samolepicí modifikovaný SBS tl 3,0mm s vložkou ze skleněné tkaniny se spalitelnou fólií nebo jemnozrnným minerálním posypem nebo textilií na horním povrchu</t>
  </si>
  <si>
    <t>2034709934</t>
  </si>
  <si>
    <t>29,295*1,1655 'Přepočtené koeficientem množství</t>
  </si>
  <si>
    <t>712340832</t>
  </si>
  <si>
    <t>Odstranění povlakové krytiny střech do 10° z pásů NAIP přitavených v plné ploše dvouvrstvé</t>
  </si>
  <si>
    <t>1876300303</t>
  </si>
  <si>
    <t>Odstranění povlakové krytiny střech plochých do 10° z přitavených pásů NAIP v plné ploše dvouvrstvé</t>
  </si>
  <si>
    <t>https://podminky.urs.cz/item/CS_URS_2023_01/712340832</t>
  </si>
  <si>
    <t>3,9*6,65</t>
  </si>
  <si>
    <t>712341559</t>
  </si>
  <si>
    <t>Provedení povlakové krytiny střech do 10° pásy NAIP přitavením v plné ploše</t>
  </si>
  <si>
    <t>-983264269</t>
  </si>
  <si>
    <t>Provedení povlakové krytiny střech plochých do 10° pásy přitavením NAIP v plné ploše</t>
  </si>
  <si>
    <t>https://podminky.urs.cz/item/CS_URS_2023_01/712341559</t>
  </si>
  <si>
    <t>62832001</t>
  </si>
  <si>
    <t>pás asfaltový natavitelný oxidovaný tl 3,5mm typu V60 S35 s vložkou ze skleněné rohože, s jemnozrnným minerálním posypem</t>
  </si>
  <si>
    <t>78991812</t>
  </si>
  <si>
    <t>712840862</t>
  </si>
  <si>
    <t>Odstranění povlakové krytiny ze svislých ploch z pásů NAIP přitavených v plné ploše dvouvrstvé</t>
  </si>
  <si>
    <t>2000782827</t>
  </si>
  <si>
    <t>Odstranění povlakové krytiny ze svislých ploch z přitavených pásů na konstrukcích převyšující úroveň střechy NAIP v plné ploše dvouvrstvá</t>
  </si>
  <si>
    <t>https://podminky.urs.cz/item/CS_URS_2023_01/712840862</t>
  </si>
  <si>
    <t>3,9*0,4+0,28*6,65*2</t>
  </si>
  <si>
    <t>998712101</t>
  </si>
  <si>
    <t>Přesun hmot tonážní tonážní pro krytiny povlakové v objektech v do 6 m</t>
  </si>
  <si>
    <t>1403876375</t>
  </si>
  <si>
    <t>Přesun hmot pro povlakové krytiny stanovený z hmotnosti přesunovaného materiálu vodorovná dopravní vzdálenost do 50 m v objektech výšky do 6 m</t>
  </si>
  <si>
    <t>https://podminky.urs.cz/item/CS_URS_2023_01/998712101</t>
  </si>
  <si>
    <t>721</t>
  </si>
  <si>
    <t>Zdravotechnika - vnitřní kanalizace</t>
  </si>
  <si>
    <t>721211422</t>
  </si>
  <si>
    <t>Vpusť podlahová se svislým odtokem DN 50/75/110 mřížka nerez 138x138</t>
  </si>
  <si>
    <t>1464865601</t>
  </si>
  <si>
    <t>Podlahové vpusti se svislým odtokem DN 50/75/110 mřížka nerez 138x138</t>
  </si>
  <si>
    <t>https://podminky.urs.cz/item/CS_URS_2023_01/721211422</t>
  </si>
  <si>
    <t>998721101</t>
  </si>
  <si>
    <t>Přesun hmot tonážní pro vnitřní kanalizace v objektech v do 6 m</t>
  </si>
  <si>
    <t>-300269972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</si>
  <si>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</si>
  <si>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</si>
  <si>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741211817</t>
  </si>
  <si>
    <t>Demontáž rozvodnic kovových pod omítkou s krytím do IPx4 plochou přes 0,8 m2</t>
  </si>
  <si>
    <t>566565842</t>
  </si>
  <si>
    <t>Demontáž rozvodnic kovových, uložených pod omítkou, krytí do IPx 4, plochy přes 0,8 m2</t>
  </si>
  <si>
    <t>https://podminky.urs.cz/item/CS_URS_2023_01/741211817</t>
  </si>
  <si>
    <t>762</t>
  </si>
  <si>
    <t>Konstrukce tesařské</t>
  </si>
  <si>
    <t>762083122</t>
  </si>
  <si>
    <t>Impregnace řeziva proti dřevokaznému hmyzu, houbám a plísním máčením třída ohrožení 3 a 4</t>
  </si>
  <si>
    <t>-726343508</t>
  </si>
  <si>
    <t>Impregnace řeziva máčením proti dřevokaznému hmyzu, houbám a plísním, třída ohrožení 3 a 4 (dřevo v exteriéru)</t>
  </si>
  <si>
    <t>https://podminky.urs.cz/item/CS_URS_2023_01/762083122</t>
  </si>
  <si>
    <t>6,35*0,12*0,16*2+0,08*0,16*4*8</t>
  </si>
  <si>
    <t>762332132</t>
  </si>
  <si>
    <t>Montáž vázaných kcí krovů pravidelných z hraněného řeziva průřezové pl přes 120 do 224 cm2</t>
  </si>
  <si>
    <t>-1803434050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</si>
  <si>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</si>
  <si>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https://podminky.urs.cz/item/CS_URS_2023_01/762332132</t>
  </si>
  <si>
    <t>(6,65-0,15-0,15)*2</t>
  </si>
  <si>
    <t>60512131</t>
  </si>
  <si>
    <t>hranol stavební řezivo průřezu do 224cm2 dl 6-8m</t>
  </si>
  <si>
    <t>-229637965</t>
  </si>
  <si>
    <t>6,35*0,12*0,16*2</t>
  </si>
  <si>
    <t>762335112</t>
  </si>
  <si>
    <t>Montáž krokví rovnoběžných s okapem z hraněného řeziva průřezové pl přes 120 do 224 cm2 na dřevo</t>
  </si>
  <si>
    <t>85313886</t>
  </si>
  <si>
    <t>Montáž vázaných konstrukcí krovů krokví rovnoběžných s okapem (vlašských) z řeziva hraněného na dřevěný podklad, průřezové plochy přes 120 do 224 cm2</t>
  </si>
  <si>
    <t>https://podminky.urs.cz/item/CS_URS_2023_01/762335112</t>
  </si>
  <si>
    <t>4*8</t>
  </si>
  <si>
    <t>60512130</t>
  </si>
  <si>
    <t>hranol stavební řezivo průřezu do 224cm2 do dl 6m</t>
  </si>
  <si>
    <t>1527132846</t>
  </si>
  <si>
    <t>0,08*0,16*4*8</t>
  </si>
  <si>
    <t>762341024</t>
  </si>
  <si>
    <t>Bednění střech rovných sklon do 60° z desek OSB tl 18 mm na pero a drážku šroubovaných na krokve</t>
  </si>
  <si>
    <t>-1827688647</t>
  </si>
  <si>
    <t>Bednění střech střech rovných sklonu do 60° s vyřezáním otvorů z dřevoštěpkových desek OSB šroubovaných na krokve na pero a drážku, tloušťky desky 18 mm</t>
  </si>
  <si>
    <t>https://podminky.urs.cz/item/CS_URS_2023_01/762341024</t>
  </si>
  <si>
    <t>6,35*4</t>
  </si>
  <si>
    <t>998762101</t>
  </si>
  <si>
    <t>Přesun hmot tonážní pro kce tesařské v objektech v do 6 m</t>
  </si>
  <si>
    <t>-1458352771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</si>
  <si>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</si>
  <si>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</si>
  <si>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764</t>
  </si>
  <si>
    <t>Konstrukce klempířské</t>
  </si>
  <si>
    <t>764002841</t>
  </si>
  <si>
    <t>Demontáž oplechování horních ploch zdí a nadezdívek do suti</t>
  </si>
  <si>
    <t>-213664918</t>
  </si>
  <si>
    <t>Demontáž klempířských konstrukcí oplechování horních ploch zdí a nadezdívek do suti</t>
  </si>
  <si>
    <t>https://podminky.urs.cz/item/CS_URS_2023_01/764002841</t>
  </si>
  <si>
    <t>6,65+3,9+3,9</t>
  </si>
  <si>
    <t>764002851</t>
  </si>
  <si>
    <t>Demontáž oplechování parapetů do suti</t>
  </si>
  <si>
    <t>-1218195009</t>
  </si>
  <si>
    <t>Demontáž klempířských konstrukcí oplechování parapetů do suti</t>
  </si>
  <si>
    <t>https://podminky.urs.cz/item/CS_URS_2023_01/764002851</t>
  </si>
  <si>
    <t>1,8*3</t>
  </si>
  <si>
    <t>764212662</t>
  </si>
  <si>
    <t>Oplechování rovné okapové hrany z Pz s povrchovou úpravou rš 200 mm</t>
  </si>
  <si>
    <t>1230786130</t>
  </si>
  <si>
    <t>Oplechování střešních prvků z pozinkovaného plechu s povrchovou úpravou okapu střechy rovné okapovým plechem rš 200 mm</t>
  </si>
  <si>
    <t>https://podminky.urs.cz/item/CS_URS_2023_01/764212662</t>
  </si>
  <si>
    <t>6,35</t>
  </si>
  <si>
    <t>764214411</t>
  </si>
  <si>
    <t>Oplechování horních ploch a nadezdívek (atik) bez rohů z Pz plechu mechanicky kotvené rš přes 800 mm</t>
  </si>
  <si>
    <t>-884187924</t>
  </si>
  <si>
    <t>Oplechování horních ploch zdí a nadezdívek (atik) z pozinkovaného plechu mechanicky kotvené přes rš 800 mm</t>
  </si>
  <si>
    <t>https://podminky.urs.cz/item/CS_URS_2023_01/764214411</t>
  </si>
  <si>
    <t>764215446</t>
  </si>
  <si>
    <t>Příplatek za zvýšenou pracnost při oplechování rohů nadezdívek (atik) z Pz plechu rš přes 400 mm</t>
  </si>
  <si>
    <t>-1133480808</t>
  </si>
  <si>
    <t>Oplechování horních ploch zdí a nadezdívek (atik) z pozinkovaného plechu Příplatek k cenám za zvýšenou pracnost při provedení rohu nebo koutu přes rš 400 mm</t>
  </si>
  <si>
    <t>https://podminky.urs.cz/item/CS_URS_2023_01/764215446</t>
  </si>
  <si>
    <t>764216443</t>
  </si>
  <si>
    <t>Oplechování rovných parapetů celoplošně lepené z Pz plechu rš 250 mm</t>
  </si>
  <si>
    <t>1673948774</t>
  </si>
  <si>
    <t>Oplechování parapetů z pozinkovaného plechu rovných celoplošně lepené, bez rohů rš 250 mm</t>
  </si>
  <si>
    <t>https://podminky.urs.cz/item/CS_URS_2023_01/764216443</t>
  </si>
  <si>
    <t>(1,8+1,8+0,75+0,9)*2</t>
  </si>
  <si>
    <t>764216465</t>
  </si>
  <si>
    <t>Příplatek za zvýšenou pracnost oplechování rohů rovných parapetů z PZ plechu rš do 400 mm</t>
  </si>
  <si>
    <t>2070490287</t>
  </si>
  <si>
    <t>Oplechování parapetů z pozinkovaného plechu rovných celoplošně lepené, bez rohů Příplatek k cenám za zvýšenou pracnost při provedení rohu nebo koutu do rš 400 mm</t>
  </si>
  <si>
    <t>https://podminky.urs.cz/item/CS_URS_2023_01/764216465</t>
  </si>
  <si>
    <t>4*2</t>
  </si>
  <si>
    <t>764511403</t>
  </si>
  <si>
    <t>Žlab podokapní půlkruhový z Pz plechu rš 250 mm</t>
  </si>
  <si>
    <t>778537429</t>
  </si>
  <si>
    <t>Žlab podokapní z pozinkovaného plechu včetně háků a čel půlkruhový rš 250 mm</t>
  </si>
  <si>
    <t>https://podminky.urs.cz/item/CS_URS_2023_01/764511403</t>
  </si>
  <si>
    <t>764511423</t>
  </si>
  <si>
    <t>Roh nebo kout půlkruhového podokapního žlabu z Pz plechu rš 250 mm</t>
  </si>
  <si>
    <t>1493768140</t>
  </si>
  <si>
    <t>Žlab podokapní z pozinkovaného plechu včetně háků a čel roh nebo kout, žlabu půlkruhového rš 250 mm</t>
  </si>
  <si>
    <t>https://podminky.urs.cz/item/CS_URS_2023_01/764511423</t>
  </si>
  <si>
    <t>764511443</t>
  </si>
  <si>
    <t>Kotlík oválný (trychtýřový) pro podokapní žlaby z Pz plechu 250/80 mm</t>
  </si>
  <si>
    <t>421393538</t>
  </si>
  <si>
    <t>Žlab podokapní z pozinkovaného plechu včetně háků a čel kotlík oválný (trychtýřový), rš žlabu/průměr svodu 250/80 mm</t>
  </si>
  <si>
    <t>https://podminky.urs.cz/item/CS_URS_2023_01/764511443</t>
  </si>
  <si>
    <t>764518421</t>
  </si>
  <si>
    <t>Svody kruhové včetně objímek, kolen, odskoků z Pz plechu průměru 80 mm</t>
  </si>
  <si>
    <t>2059946816</t>
  </si>
  <si>
    <t>Svod z pozinkovaného plechu včetně objímek, kolen a odskoků kruhový, průměru 80 mm</t>
  </si>
  <si>
    <t>https://podminky.urs.cz/item/CS_URS_2023_01/764518421</t>
  </si>
  <si>
    <t>3,8</t>
  </si>
  <si>
    <t>998764101</t>
  </si>
  <si>
    <t>Přesun hmot tonážní pro konstrukce klempířské v objektech v do 6 m</t>
  </si>
  <si>
    <t>1914566690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</si>
  <si>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</si>
  <si>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</si>
  <si>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766</t>
  </si>
  <si>
    <t>Konstrukce truhlářské</t>
  </si>
  <si>
    <t>766622115</t>
  </si>
  <si>
    <t>Montáž plastových oken plochy přes 1 m2 pevných v do 1,5 m s rámem do zdiva</t>
  </si>
  <si>
    <t>1197899815</t>
  </si>
  <si>
    <t>Montáž oken plastových včetně montáže rámu plochy přes 1 m2 pevných do zdiva, výšky do 1,5 m</t>
  </si>
  <si>
    <t>https://podminky.urs.cz/item/CS_URS_2023_01/766622115</t>
  </si>
  <si>
    <t>1,8*0,8</t>
  </si>
  <si>
    <t>61140043</t>
  </si>
  <si>
    <t>okno plastové s fixním zasklením dvojsklo přes plochu 1m2 do v 1,5m</t>
  </si>
  <si>
    <t>1951583078</t>
  </si>
  <si>
    <t>766622212</t>
  </si>
  <si>
    <t>Montáž plastových oken plochy do 1 m2 pevných s rámem do zdiva</t>
  </si>
  <si>
    <t>884518485</t>
  </si>
  <si>
    <t>Montáž oken plastových plochy do 1 m2 včetně montáže rámu pevných do zdiva</t>
  </si>
  <si>
    <t>https://podminky.urs.cz/item/CS_URS_2023_01/766622212</t>
  </si>
  <si>
    <t>0,75*0,8+0,9*0,8</t>
  </si>
  <si>
    <t>61140041</t>
  </si>
  <si>
    <t>okno plastové s fixním zasklením dvojsklo do plochy 1m2</t>
  </si>
  <si>
    <t>-774992315</t>
  </si>
  <si>
    <t>998766101</t>
  </si>
  <si>
    <t>Přesun hmot tonážní pro kce truhlářské v objektech v do 6 m</t>
  </si>
  <si>
    <t>1884813329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</si>
  <si>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</si>
  <si>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</si>
  <si>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767</t>
  </si>
  <si>
    <t>Konstrukce zámečnické</t>
  </si>
  <si>
    <t>767220120</t>
  </si>
  <si>
    <t>Montáž zábradlí schodišťového hm přes 15 do 25 kg z trubek do zdi</t>
  </si>
  <si>
    <t>-998424852</t>
  </si>
  <si>
    <t>Montáž schodišťového zábradlí z trubek nebo tenkostěnných profilů do zdiva, hmotnosti 1 m zábradlí přes 15 do 25 kg</t>
  </si>
  <si>
    <t>https://podminky.urs.cz/item/CS_URS_2023_01/767220120</t>
  </si>
  <si>
    <t>2120804R</t>
  </si>
  <si>
    <t>Zábradlí nerezové s vodorovnou výztuží  rozteč kotvení 1500 mm s madlem</t>
  </si>
  <si>
    <t>1832811221</t>
  </si>
  <si>
    <t>767220191</t>
  </si>
  <si>
    <t>Příplatek k montáži zábradlí z trubek za vytvoření ohybu</t>
  </si>
  <si>
    <t>-1198306390</t>
  </si>
  <si>
    <t>Montáž schodišťového zábradlí z trubek nebo tenkostěnných profilů Příplatek k cenám za vytvoření ohybu, oblouku nebo lomu</t>
  </si>
  <si>
    <t>https://podminky.urs.cz/item/CS_URS_2023_01/767220191</t>
  </si>
  <si>
    <t>767626101</t>
  </si>
  <si>
    <t>Montáž oken kovových - lepené těsnění</t>
  </si>
  <si>
    <t>1585164512</t>
  </si>
  <si>
    <t>Ostatní práce a doplňky při montáži oken a stěn těsnění oken lepením</t>
  </si>
  <si>
    <t>https://podminky.urs.cz/item/CS_URS_2023_01/767626101</t>
  </si>
  <si>
    <t>2+2+1,1*2</t>
  </si>
  <si>
    <t>767640111</t>
  </si>
  <si>
    <t>Montáž dveří ocelových nebo hliníkových vchodových jednokřídlových bez nadsvětlíku</t>
  </si>
  <si>
    <t>-789475769</t>
  </si>
  <si>
    <t>Montáž dveří ocelových nebo hliníkových vchodových jednokřídlových bez nadsvětlíku</t>
  </si>
  <si>
    <t>https://podminky.urs.cz/item/CS_URS_2023_01/767640111</t>
  </si>
  <si>
    <t>55341157</t>
  </si>
  <si>
    <t>dveře jednokřídlé ocelové vchodové 1100x1970mm</t>
  </si>
  <si>
    <t>784290356</t>
  </si>
  <si>
    <t>767662120</t>
  </si>
  <si>
    <t>Montáž mříží pevných přivařených</t>
  </si>
  <si>
    <t>-1742849217</t>
  </si>
  <si>
    <t>Montáž mříží pevných, připevněných svařováním</t>
  </si>
  <si>
    <t>https://podminky.urs.cz/item/CS_URS_2023_01/767662120</t>
  </si>
  <si>
    <t>2*1*3</t>
  </si>
  <si>
    <t>54912001</t>
  </si>
  <si>
    <t>mříž pro stavební otvory pevná</t>
  </si>
  <si>
    <t>-1815957270</t>
  </si>
  <si>
    <t>767810113</t>
  </si>
  <si>
    <t>Montáž mřížek větracích čtyřhranných průřezu přes 0,04 do 0,09 m2</t>
  </si>
  <si>
    <t>1179278728</t>
  </si>
  <si>
    <t>Montáž větracích mřížek ocelových čtyřhranných, průřezu přes 0,04 do 0,09 m2</t>
  </si>
  <si>
    <t>https://podminky.urs.cz/item/CS_URS_2023_01/767810113</t>
  </si>
  <si>
    <t>55341425</t>
  </si>
  <si>
    <t>mřížka větrací nerezová se síťovinou 250x250mm</t>
  </si>
  <si>
    <t>2016882541</t>
  </si>
  <si>
    <t>998767101</t>
  </si>
  <si>
    <t>Přesun hmot tonážní pro zámečnické konstrukce v objektech v do 6 m</t>
  </si>
  <si>
    <t>97575325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</si>
  <si>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</si>
  <si>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</si>
  <si>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781</t>
  </si>
  <si>
    <t>Dokončovací práce - obklady</t>
  </si>
  <si>
    <t>781494511</t>
  </si>
  <si>
    <t>Plastové profily ukončovací lepené flexibilním lepidlem</t>
  </si>
  <si>
    <t>1256496991</t>
  </si>
  <si>
    <t>Obklad - dokončující práce profily ukončovací plastové lepené flexibilním lepidlem ukončovací</t>
  </si>
  <si>
    <t>https://podminky.urs.cz/item/CS_URS_2023_01/781494511</t>
  </si>
  <si>
    <t>(6,65*2+3,9*2)</t>
  </si>
  <si>
    <t>781774116</t>
  </si>
  <si>
    <t>Montáž obkladů vnějších z dlaždic keramických hladkých přes 22 do 25 ks/m2 lepených flexibilním lepidlem</t>
  </si>
  <si>
    <t>256517744</t>
  </si>
  <si>
    <t>Montáž obkladů vnějších stěn z dlaždic keramických lepených flexibilním lepidlem maloformátových hladkých přes 22 do 25 ks/m2</t>
  </si>
  <si>
    <t>https://podminky.urs.cz/item/CS_URS_2023_01/781774116</t>
  </si>
  <si>
    <t>(6,65*2+3,9*2)*0,2</t>
  </si>
  <si>
    <t>59761432</t>
  </si>
  <si>
    <t>dlažba keramická slinutá hladká do interiéru i exteriéru pro vysoké mechanické namáhání přes 22 do 25ks/m2</t>
  </si>
  <si>
    <t>248393825</t>
  </si>
  <si>
    <t>4,22*1,1 'Přepočtené koeficientem množství</t>
  </si>
  <si>
    <t>781779195</t>
  </si>
  <si>
    <t>Příplatek k montáži obkladů vnějších z dlaždic keramických za spárování bílým cementem</t>
  </si>
  <si>
    <t>1590313011</t>
  </si>
  <si>
    <t>Montáž obkladů vnějších stěn z dlaždic keramických Příplatek k cenám za spárování cement bílý</t>
  </si>
  <si>
    <t>https://podminky.urs.cz/item/CS_URS_2023_01/781779195</t>
  </si>
  <si>
    <t>998781101</t>
  </si>
  <si>
    <t>Přesun hmot tonážní pro obklady keramické v objektech v do 6 m</t>
  </si>
  <si>
    <t>544905620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</si>
  <si>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</si>
  <si>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</si>
  <si>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783</t>
  </si>
  <si>
    <t>Dokončovací práce - nátěry</t>
  </si>
  <si>
    <t>783301313</t>
  </si>
  <si>
    <t>Odmaštění zámečnických konstrukcí ředidlovým odmašťovačem</t>
  </si>
  <si>
    <t>-340872414</t>
  </si>
  <si>
    <t>Příprava podkladu zámečnických konstrukcí před provedením nátěru odmaštění odmašťovačem ředidlovým</t>
  </si>
  <si>
    <t>https://podminky.urs.cz/item/CS_URS_2023_01/783301313</t>
  </si>
  <si>
    <t>0,157*(3,8*2+1,1*5)</t>
  </si>
  <si>
    <t>783324101</t>
  </si>
  <si>
    <t>Základní jednonásobný akrylátový nátěr zámečnických konstrukcí</t>
  </si>
  <si>
    <t>163928433</t>
  </si>
  <si>
    <t>Základní nátěr zámečnických konstrukcí jednonásobný akrylátový</t>
  </si>
  <si>
    <t>https://podminky.urs.cz/item/CS_URS_2023_01/783324101</t>
  </si>
  <si>
    <t>783325101</t>
  </si>
  <si>
    <t>Mezinátěr jednonásobný akrylátový mezinátěr zámečnických konstrukcí</t>
  </si>
  <si>
    <t>1167603368</t>
  </si>
  <si>
    <t>Mezinátěr zámečnických konstrukcí jednonásobný akrylátový</t>
  </si>
  <si>
    <t>https://podminky.urs.cz/item/CS_URS_2023_01/783325101</t>
  </si>
  <si>
    <t>130</t>
  </si>
  <si>
    <t>783327101</t>
  </si>
  <si>
    <t>Krycí jednonásobný akrylátový nátěr zámečnických konstrukcí</t>
  </si>
  <si>
    <t>-1461824962</t>
  </si>
  <si>
    <t>Krycí nátěr (email) zámečnických konstrukcí jednonásobný akrylátový</t>
  </si>
  <si>
    <t>https://podminky.urs.cz/item/CS_URS_2023_01/783327101</t>
  </si>
  <si>
    <t>131</t>
  </si>
  <si>
    <t>783823135</t>
  </si>
  <si>
    <t>Penetrační silikonový nátěr hladkých, tenkovrstvých zrnitých nebo štukových omítek</t>
  </si>
  <si>
    <t>1865014656</t>
  </si>
  <si>
    <t>Penetrační nátěr omítek hladkých omítek hladkých, zrnitých tenkovrstvých nebo štukových stupně členitosti 1 a 2 silikonový</t>
  </si>
  <si>
    <t>https://podminky.urs.cz/item/CS_URS_2023_01/783823135</t>
  </si>
  <si>
    <t>132</t>
  </si>
  <si>
    <t>783827425</t>
  </si>
  <si>
    <t>Krycí dvojnásobný silikonový nátěr omítek stupně členitosti 1 a 2</t>
  </si>
  <si>
    <t>860552905</t>
  </si>
  <si>
    <t>Krycí (ochranný ) nátěr omítek dvojnásobný hladkých omítek hladkých, zrnitých tenkovrstvých nebo štukových stupně členitosti 1 a 2 silikonový</t>
  </si>
  <si>
    <t>https://podminky.urs.cz/item/CS_URS_2023_01/783827425</t>
  </si>
  <si>
    <t>133</t>
  </si>
  <si>
    <t>783897607</t>
  </si>
  <si>
    <t>Příplatek k cenám dvojnásobného krycího nátěru omítek za barevné provedení v odstínu světlém</t>
  </si>
  <si>
    <t>-528937598</t>
  </si>
  <si>
    <t>Krycí (ochranný ) nátěr omítek Příplatek k cenám za provádění barevného nátěru v odstínu světlém dvojnásobného</t>
  </si>
  <si>
    <t>https://podminky.urs.cz/item/CS_URS_2023_01/783897607</t>
  </si>
  <si>
    <t>134</t>
  </si>
  <si>
    <t>783901453</t>
  </si>
  <si>
    <t>Vysátí betonových podlah před provedením nátěru</t>
  </si>
  <si>
    <t>542933895</t>
  </si>
  <si>
    <t>Příprava podkladu betonových podlah před provedením nátěru vysátím</t>
  </si>
  <si>
    <t>https://podminky.urs.cz/item/CS_URS_2023_01/783901453</t>
  </si>
  <si>
    <t>135</t>
  </si>
  <si>
    <t>783913171</t>
  </si>
  <si>
    <t>Penetrační syntetický nátěr hrubých betonových podlah</t>
  </si>
  <si>
    <t>-1424196333</t>
  </si>
  <si>
    <t>Penetrační nátěr betonových podlah hrubých syntetický</t>
  </si>
  <si>
    <t>https://podminky.urs.cz/item/CS_URS_2023_01/783913171</t>
  </si>
  <si>
    <t>4,3+3+1,3*3+0,8*1,7*2+1*1,7*2</t>
  </si>
  <si>
    <t>136</t>
  </si>
  <si>
    <t>783917161</t>
  </si>
  <si>
    <t>Krycí dvojnásobný syntetický nátěr betonové podlahy</t>
  </si>
  <si>
    <t>-1220616398</t>
  </si>
  <si>
    <t>Krycí (uzavírací) nátěr betonových podlah dvojnásobný syntetický</t>
  </si>
  <si>
    <t>https://podminky.urs.cz/item/CS_URS_2023_01/783917161</t>
  </si>
  <si>
    <t>137</t>
  </si>
  <si>
    <t>783942251</t>
  </si>
  <si>
    <t>Tmelení prasklin betonového podkladu polyuretanovým tmelem</t>
  </si>
  <si>
    <t>-672252123</t>
  </si>
  <si>
    <t>Tmelení podkladu betonových podlah prasklin šířky do 5 mm, tmelem polyuretanovým</t>
  </si>
  <si>
    <t>https://podminky.urs.cz/item/CS_URS_2023_01/783942251</t>
  </si>
  <si>
    <t>784</t>
  </si>
  <si>
    <t>Dokončovací práce - malby a tapety</t>
  </si>
  <si>
    <t>138</t>
  </si>
  <si>
    <t>784211111</t>
  </si>
  <si>
    <t>Dvojnásobné bílé malby ze směsí za mokra velmi dobře oděruvzdorných v místnostech v do 3,80 m</t>
  </si>
  <si>
    <t>-869819849</t>
  </si>
  <si>
    <t>Malby z malířských směsí oděruvzdorných za mokra dvojnásobné, bílé za mokra oděruvzdorné velmi dobře v místnostech výšky do 3,80 m</t>
  </si>
  <si>
    <t>https://podminky.urs.cz/item/CS_URS_2023_01/784211111</t>
  </si>
  <si>
    <t>3*2,7*4+4,3*2,7*2+1,3*2,7*2+4,3+3+1,3*3</t>
  </si>
  <si>
    <t>02.1.2 - SO 01 - Stavební úprava přečerpávací stanice - Technologické vystrojení</t>
  </si>
  <si>
    <t xml:space="preserve">    722 - Zdravotechnika - vnitřní vodovod</t>
  </si>
  <si>
    <t xml:space="preserve">    724 - Zdravotechnika - strojní vybavení</t>
  </si>
  <si>
    <t xml:space="preserve">    VRN9 - Ostatní náklady</t>
  </si>
  <si>
    <t>-434082350</t>
  </si>
  <si>
    <t>A02</t>
  </si>
  <si>
    <t>Šoupátko přírubové s měkkým těsněním - série 20.900 - DN 100; L=190mm</t>
  </si>
  <si>
    <t>-1510173619</t>
  </si>
  <si>
    <t>751836603</t>
  </si>
  <si>
    <t>A01</t>
  </si>
  <si>
    <t>zpětná klapka nerezová, přírubová, DN 100, PN 10/16</t>
  </si>
  <si>
    <t>-351046668</t>
  </si>
  <si>
    <t>997013211</t>
  </si>
  <si>
    <t>Vnitrostaveništní doprava suti a vybouraných hmot pro budovy v do 6 m ručně</t>
  </si>
  <si>
    <t>-1999076768</t>
  </si>
  <si>
    <t>Vnitrostaveništní doprava suti a vybouraných hmot vodorovně do 50 m svisle ručně pro budovy a haly výšky do 6 m</t>
  </si>
  <si>
    <t>https://podminky.urs.cz/item/CS_URS_2023_01/997013211</t>
  </si>
  <si>
    <t>998272201</t>
  </si>
  <si>
    <t>Přesun hmot pro trubní vedení z ocelových trub svařovaných otevřený výkop</t>
  </si>
  <si>
    <t>-50443273</t>
  </si>
  <si>
    <t>Přesun hmot pro trubní vedení z ocelových trub svařovaných pro vodovody, plynovody, teplovody, shybky, produktovody v otevřeném výkopu dopravní vzdálenost do 15 m</t>
  </si>
  <si>
    <t>https://podminky.urs.cz/item/CS_URS_2023_01/998272201</t>
  </si>
  <si>
    <t>722</t>
  </si>
  <si>
    <t>Zdravotechnika - vnitřní vodovod</t>
  </si>
  <si>
    <t>722173116</t>
  </si>
  <si>
    <t>Potrubí vodovodní plastové PE-Xa spoj násuvnou objímkou plastovou D 40x5,5 mm</t>
  </si>
  <si>
    <t>989638146</t>
  </si>
  <si>
    <t>Potrubí z plastových trubek ze síťovaného polyethylenu (PE-Xa) spojované mechanicky násuvnou objímkou plastovou D 40/5,5</t>
  </si>
  <si>
    <t>https://podminky.urs.cz/item/CS_URS_2023_01/722173116</t>
  </si>
  <si>
    <t>1,6+0,3+0,15</t>
  </si>
  <si>
    <t>722231054</t>
  </si>
  <si>
    <t>Šoupátko mosazné G 5/4" PN 10 do 80°C s 2x vnitřním závitem</t>
  </si>
  <si>
    <t>1992444554</t>
  </si>
  <si>
    <t>Armatury se dvěma závity šoupátka mosazná PN 10 do 80°C G 5/4"</t>
  </si>
  <si>
    <t>https://podminky.urs.cz/item/CS_URS_2023_01/722231054</t>
  </si>
  <si>
    <t>998722101</t>
  </si>
  <si>
    <t>Přesun hmot tonážní pro vnitřní vodovod v objektech v do 6 m</t>
  </si>
  <si>
    <t>-587538315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</si>
  <si>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</si>
  <si>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</si>
  <si>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P02</t>
  </si>
  <si>
    <t>Potrubí z ocelových trubek z ušlechtilé oceli (nerez) spojované lisováním/svařováním Ø 54/2, vč. kolen 90°, redukcí DN100/50, přírub pro armatury</t>
  </si>
  <si>
    <t>-1159161581</t>
  </si>
  <si>
    <t>1,5</t>
  </si>
  <si>
    <t>722262151R</t>
  </si>
  <si>
    <t>Vodoměr přírubový šroubový do 40°C DN 50 horizontální</t>
  </si>
  <si>
    <t>1511750719</t>
  </si>
  <si>
    <t>Vodoměry pro vodu do 40°C přírubové šroubové horizontální DN 50, dálkový odečet</t>
  </si>
  <si>
    <t>P01</t>
  </si>
  <si>
    <t>Potrubí vodovodní ocelové z ušlechtilé oceli (nerezové) spojované lisováním/svařováním D 108x2,5 mm, vč. kolen 90°, redukcí DN100/50, přírub pro armatury</t>
  </si>
  <si>
    <t>1718716714</t>
  </si>
  <si>
    <t>1,3+1,6+0,3+1,2+1,6+0,3+1,4</t>
  </si>
  <si>
    <t>724</t>
  </si>
  <si>
    <t>Zdravotechnika - strojní vybavení</t>
  </si>
  <si>
    <t>998724101</t>
  </si>
  <si>
    <t>Přesun hmot tonážní pro strojní vybavení v objektech v do 6 m</t>
  </si>
  <si>
    <t>-1960196655</t>
  </si>
  <si>
    <t>Přesun hmot pro strojní vybavení stanovený z hmotnosti přesunovaného materiálu vodorovná dopravní vzdálenost do 50 m v objektech výšky do 6 m</t>
  </si>
  <si>
    <t>https://podminky.urs.cz/item/CS_URS_2023_01/998724101</t>
  </si>
  <si>
    <t>R011</t>
  </si>
  <si>
    <t>Montáž automatické tlaková stanice s frekvenčním měničem, vč. příslušenství, trubních rozvodů, rozvaděče, přerušovací nádrže a armatur</t>
  </si>
  <si>
    <t>-1911136501</t>
  </si>
  <si>
    <t xml:space="preserve">Montáž automatické tlaková stanice s frekvenčním měničem, vč. příslušenství, trubních rozvodů, rozvaděče, přerušovací nádrže a armatur. Kotvení ČS do betonové podklahy např. chemickými kotvami. </t>
  </si>
  <si>
    <t>R012</t>
  </si>
  <si>
    <t>stanice tlaková automaticka</t>
  </si>
  <si>
    <t>239950157</t>
  </si>
  <si>
    <t>stanice tlaková automaticka
- počet čerpadel 2 ks
- Střídání čerpadel s předvolbou
- Průtok 0,5-1 l/s
- Min. dopravní výška 76,75 m
- Expanzní tlaková nádoba o objemu dle konzového typu čerpací stanice
- Rozvaděč pro řízení a chod čerpacé stanice - dle konzového typu čerpací stanice
- Přerušovací nádrž</t>
  </si>
  <si>
    <t>724211814</t>
  </si>
  <si>
    <t>Demontáž  čerpací stanice horizontální se dvěma čerpadly, vč. trubního vystrojení, armatur</t>
  </si>
  <si>
    <t>-2091027063</t>
  </si>
  <si>
    <t>Demontáž čerpací stanice horizontální se dvěma čerpadly, vč. trubního vystrojení, armatur</t>
  </si>
  <si>
    <t>https://podminky.urs.cz/item/CS_URS_2023_01/724211814</t>
  </si>
  <si>
    <t>R02</t>
  </si>
  <si>
    <t>Čerpadlo dávkovací</t>
  </si>
  <si>
    <t>-405679390</t>
  </si>
  <si>
    <t>Čerpadlo dávkovací (chlór) proporcionální G 2" výkon 0-4 l/h s nádrží a impulzním vodoměrem. Vč. řídící jednotky a kabelovým napojením o délce 10 m</t>
  </si>
  <si>
    <t>724311816</t>
  </si>
  <si>
    <t>Demontáž nádrží tlakových přes 750 do 1500 litrů</t>
  </si>
  <si>
    <t>-885969969</t>
  </si>
  <si>
    <t>Demontáž tlakových nádrží objemu přes 750 do 1500 l</t>
  </si>
  <si>
    <t>https://podminky.urs.cz/item/CS_URS_2023_01/724311816</t>
  </si>
  <si>
    <t>R03</t>
  </si>
  <si>
    <t>Vyrovnávací nádrž o objemu 800 l</t>
  </si>
  <si>
    <t>863628186</t>
  </si>
  <si>
    <t>Vyrovnávací nádrž z popypropylenových dese, vč. výtuh, dna a odklápěcího víka. Samonosná nádrž osazena na betonové podlaze. Těsnění prostupy 2x DN100, 1x DN32. Prostupy pro čila ve víku. Pitná voda.</t>
  </si>
  <si>
    <t>-798642178</t>
  </si>
  <si>
    <t>Projektová dokumetace výrobní - trubní vedení, vč. armaturního vybavení, napojení čerpací stanice vč. jejího příslušenství, osazení a napojení dávkovače chlóru. Součást PD je řízení vč. přenosu dat pro koncový technilogický a elektrotechnický systém.</t>
  </si>
  <si>
    <t>043114000</t>
  </si>
  <si>
    <t>Zkoušky tlakové</t>
  </si>
  <si>
    <t>-224233973</t>
  </si>
  <si>
    <t>https://podminky.urs.cz/item/CS_URS_2023_01/043114000</t>
  </si>
  <si>
    <t>VRN9</t>
  </si>
  <si>
    <t>Ostatní náklady</t>
  </si>
  <si>
    <t>092103001</t>
  </si>
  <si>
    <t>Náklady na zkušební provoz</t>
  </si>
  <si>
    <t>-427751972</t>
  </si>
  <si>
    <t>https://podminky.urs.cz/item/CS_URS_2023_01/092103001</t>
  </si>
  <si>
    <t>092203000</t>
  </si>
  <si>
    <t>Náklady na zaškolení</t>
  </si>
  <si>
    <t>-1054816742</t>
  </si>
  <si>
    <t>https://podminky.urs.cz/item/CS_URS_2023_01/092203000</t>
  </si>
  <si>
    <t>02.1.3 - SO 01 - Stavební úprava přečerpávací stanice - Elektrické vystrojení</t>
  </si>
  <si>
    <t xml:space="preserve">    735 - Ústřední vytápění - otopná tělesa</t>
  </si>
  <si>
    <t>977332112</t>
  </si>
  <si>
    <t>Frézování drážek ve stěnách z cihel do 50x50 mm</t>
  </si>
  <si>
    <t>-1685571551</t>
  </si>
  <si>
    <t>Frézování drážek pro vodiče ve stěnách z cihel, rozměru do 50x50 mm</t>
  </si>
  <si>
    <t>https://podminky.urs.cz/item/CS_URS_2023_01/977332112</t>
  </si>
  <si>
    <t>6,6+1,5+1+1+0,5+0,5+1,5+1,5+1,25+9+1,5+0,9+0,6+0,5+7,5+0,5</t>
  </si>
  <si>
    <t>977343111</t>
  </si>
  <si>
    <t>Frézování drážek ve stropech z betonu do 30x30 mm</t>
  </si>
  <si>
    <t>1827400761</t>
  </si>
  <si>
    <t>Frézování drážek pro vodiče ve stropech nebo klenbách z betonu, rozměru do 30x30 mm</t>
  </si>
  <si>
    <t>https://podminky.urs.cz/item/CS_URS_2023_01/977343111</t>
  </si>
  <si>
    <t>3,3</t>
  </si>
  <si>
    <t>-528436707</t>
  </si>
  <si>
    <t>-38663480</t>
  </si>
  <si>
    <t>2100330099</t>
  </si>
  <si>
    <t>0,183*10 'Přepočtené koeficientem množství</t>
  </si>
  <si>
    <t>977533368</t>
  </si>
  <si>
    <t>-2027950697</t>
  </si>
  <si>
    <t>735</t>
  </si>
  <si>
    <t>Ústřední vytápění - otopná tělesa</t>
  </si>
  <si>
    <t>735411135</t>
  </si>
  <si>
    <t>Konvektor nástěnný v 600 mm hl 120 mm dl 1200 mm výkon 1558 W</t>
  </si>
  <si>
    <t>-729061473</t>
  </si>
  <si>
    <t>Konvektory nástěnné výšky tělesa 600 mm hloubky tělesa 120 mm stavební délky (mm) a výkonu (W) 1200 mm / 1558 W</t>
  </si>
  <si>
    <t>https://podminky.urs.cz/item/CS_URS_2023_01/735411135</t>
  </si>
  <si>
    <t>998735101</t>
  </si>
  <si>
    <t>Přesun hmot tonážní pro otopná tělesa v objektech v do 6 m</t>
  </si>
  <si>
    <t>-622229672</t>
  </si>
  <si>
    <t>Přesun hmot pro otopná tělesa stanovený z hmotnosti přesunovaného materiálu vodorovná dopravní vzdálenost do 50 m v objektech výšky do 6 m</t>
  </si>
  <si>
    <t>https://podminky.urs.cz/item/CS_URS_2023_01/998735101</t>
  </si>
  <si>
    <t>741110301</t>
  </si>
  <si>
    <t>Montáž trubka ochranná do krabic plastová tuhá D do 40 mm uložená pevně</t>
  </si>
  <si>
    <t>-125498177</t>
  </si>
  <si>
    <t>Montáž trubek ochranných s nasunutím nebo našroubováním do krabic plastových tuhých, uložených pevně, vnitřní Ø do 40 mm</t>
  </si>
  <si>
    <t>https://podminky.urs.cz/item/CS_URS_2023_01/741110301</t>
  </si>
  <si>
    <t>9+1,5+4,4+1,5+0,9+0,5+0,6+0,5</t>
  </si>
  <si>
    <t>34571360</t>
  </si>
  <si>
    <t>trubka elektroinstalační HDPE tuhá dvouplášťová korugovaná D 32/40mm</t>
  </si>
  <si>
    <t>494474253</t>
  </si>
  <si>
    <t>18,9*1,05 'Přepočtené koeficientem množství</t>
  </si>
  <si>
    <t>741122015</t>
  </si>
  <si>
    <t>Montáž kabel Cu bez ukončení uložený pod omítku plný kulatý 3x1,5 mm2 (např. CYKY)</t>
  </si>
  <si>
    <t>-101407644</t>
  </si>
  <si>
    <t>Montáž kabelů měděných bez ukončení uložených pod omítku plných kulatých (např. CYKY), počtu a průřezu žil 3x1,5 mm2</t>
  </si>
  <si>
    <t>https://podminky.urs.cz/item/CS_URS_2023_01/741122015</t>
  </si>
  <si>
    <t>5,2+1,5+2,5+1,5</t>
  </si>
  <si>
    <t>34111030</t>
  </si>
  <si>
    <t>kabel instalační jádro Cu plné izolace PVC plášť PVC 450/750V (CYKY) 3x1,5mm2</t>
  </si>
  <si>
    <t>-2056066519</t>
  </si>
  <si>
    <t>10,7*1,15 'Přepočtené koeficientem množství</t>
  </si>
  <si>
    <t>741122016</t>
  </si>
  <si>
    <t>Montáž kabel Cu bez ukončení uložený pod omítku plný kulatý 3x2,5 až 6 mm2 (např. CYKY)</t>
  </si>
  <si>
    <t>-2108802199</t>
  </si>
  <si>
    <t>Montáž kabelů měděných bez ukončení uložených pod omítku plných kulatých (např. CYKY), počtu a průřezu žil 3x2,5 až 6 mm2</t>
  </si>
  <si>
    <t>https://podminky.urs.cz/item/CS_URS_2023_01/741122016</t>
  </si>
  <si>
    <t>1,5+1+1+1,5+1,5+1,5*2+7,1+1,5</t>
  </si>
  <si>
    <t>34111036</t>
  </si>
  <si>
    <t>kabel instalační jádro Cu plné izolace PVC plášť PVC 450/750V (CYKY) 3x2,5mm2</t>
  </si>
  <si>
    <t>448543833</t>
  </si>
  <si>
    <t>18,1*1,15 'Přepočtené koeficientem množství</t>
  </si>
  <si>
    <t>741122031</t>
  </si>
  <si>
    <t>Montáž kabel Cu bez ukončení uložený pod omítku plný kulatý 5x1,5 až 2,5 mm2 (např. CYKY)</t>
  </si>
  <si>
    <t>-666349534</t>
  </si>
  <si>
    <t>Montáž kabelů měděných bez ukončení uložených pod omítku plných kulatých (např. CYKY), počtu a průřezu žil 5x1,5 až 2,5 mm2</t>
  </si>
  <si>
    <t>https://podminky.urs.cz/item/CS_URS_2023_01/741122031</t>
  </si>
  <si>
    <t>1,5+1</t>
  </si>
  <si>
    <t>34111094</t>
  </si>
  <si>
    <t>kabel instalační jádro Cu plné izolace PVC plášť PVC 450/750V (CYKY) 5x2,5mm2</t>
  </si>
  <si>
    <t>-1944599102</t>
  </si>
  <si>
    <t>2,5*1,15 'Přepočtené koeficientem množství</t>
  </si>
  <si>
    <t>741125871</t>
  </si>
  <si>
    <t>Demontáž kabel Al plný kulatý žíla 2x16 až 25 mm2, 3x16 až 35 mm2 uložený pod omítku</t>
  </si>
  <si>
    <t>1961879715</t>
  </si>
  <si>
    <t>Demontáž kabelů hliníkových uložených pod omítkou plných kulatých počtu a průřezu žil 2x16 až 25 mm2, 3x16 až 35 mm2</t>
  </si>
  <si>
    <t>https://podminky.urs.cz/item/CS_URS_2023_01/741125871</t>
  </si>
  <si>
    <t>15+2,7</t>
  </si>
  <si>
    <t>991329088</t>
  </si>
  <si>
    <t>35711021</t>
  </si>
  <si>
    <t>rozvodnice nástěnná, plné dveře, IP65, 12 modulárních jednotek, vč. N/pE</t>
  </si>
  <si>
    <t>558172558</t>
  </si>
  <si>
    <t>741210843</t>
  </si>
  <si>
    <t>Demontáž rozvodnic plastových na povrchu s krytím přes IPx4 plochou přes 0,2 m2</t>
  </si>
  <si>
    <t>907859285</t>
  </si>
  <si>
    <t>Demontáž rozvodnic plastových, uložených na povrchu, krytí přes IPx 4, plochy přes 0,2 m2</t>
  </si>
  <si>
    <t>https://podminky.urs.cz/item/CS_URS_2023_01/741210843</t>
  </si>
  <si>
    <t>741213811</t>
  </si>
  <si>
    <t>Demontáž kabelu silového z rozvodnice průřezu žil do 4 mm2 bez zachování funkčnosti</t>
  </si>
  <si>
    <t>1663814629</t>
  </si>
  <si>
    <t>Demontáž kabelu z rozvodnice bez zachování funkčnosti (do suti) silových, průřezu do 4 mm2</t>
  </si>
  <si>
    <t>https://podminky.urs.cz/item/CS_URS_2023_01/741213811</t>
  </si>
  <si>
    <t>741213813</t>
  </si>
  <si>
    <t>Demontáž kabelu silového z rozvodnice průřezu žil přes 4 do 10 mm2 bez zachování funkčnosti</t>
  </si>
  <si>
    <t>-63410594</t>
  </si>
  <si>
    <t>Demontáž kabelu z rozvodnice bez zachování funkčnosti (do suti) silových, průřezu přes 4 do 10 mm2</t>
  </si>
  <si>
    <t>https://podminky.urs.cz/item/CS_URS_2023_01/741213813</t>
  </si>
  <si>
    <t>741310211</t>
  </si>
  <si>
    <t>Montáž ovladač (polo)zapuštěný šroubové připojení 0/1-tlačítkový vypínací se zapojením vodičů</t>
  </si>
  <si>
    <t>-1052389342</t>
  </si>
  <si>
    <t>Montáž spínačů jedno nebo dvoupólových polozapuštěných nebo zapuštěných se zapojením vodičů šroubové připojení, pro prostředí normální ovladačů, řazení 0/1-tlačítkových vypínacích</t>
  </si>
  <si>
    <t>https://podminky.urs.cz/item/CS_URS_2023_01/741310211</t>
  </si>
  <si>
    <t>R1541591</t>
  </si>
  <si>
    <t>VENKOVNÍ VYPINAC JEDNOPOLOVY IP67, ŠEDÝ/BÍLÍ</t>
  </si>
  <si>
    <t>548088427</t>
  </si>
  <si>
    <t>741311823</t>
  </si>
  <si>
    <t>Demontáž spínačů nástěnných venkovních do 10 A bezšroubových bez zachování funkčnosti do 2 svorek</t>
  </si>
  <si>
    <t>980817765</t>
  </si>
  <si>
    <t>Demontáž spínačů bez zachování funkčnosti (do suti) nástěnných, pro prostředí venkovní nebo mokré do 10 A, připojení bezšroubové do 2 svorek</t>
  </si>
  <si>
    <t>https://podminky.urs.cz/item/CS_URS_2023_01/741311823</t>
  </si>
  <si>
    <t>741311833</t>
  </si>
  <si>
    <t>Demontáž spínačů nástěnných venkovních do 10 A šroubových bez zachování funkčnosti do 2 svorek</t>
  </si>
  <si>
    <t>2147437877</t>
  </si>
  <si>
    <t>Demontáž spínačů bez zachování funkčnosti (do suti) nástěnných, pro prostředí venkovní nebo mokré do 10 A, připojení šroubové do 2 svorek</t>
  </si>
  <si>
    <t>https://podminky.urs.cz/item/CS_URS_2023_01/741311833</t>
  </si>
  <si>
    <t>741311873</t>
  </si>
  <si>
    <t>Demontáž spínačů zapuštěných normálních do 10 A šroubových bez zachování funkčnosti do 2 svorek</t>
  </si>
  <si>
    <t>-540162060</t>
  </si>
  <si>
    <t>Demontáž spínačů bez zachování funkčnosti (do suti) polozapuštěných nebo zapuštěných, pro prostředí normální do 10 A, připojení šroubové do 2 svorek</t>
  </si>
  <si>
    <t>https://podminky.urs.cz/item/CS_URS_2023_01/741311873</t>
  </si>
  <si>
    <t>741313081</t>
  </si>
  <si>
    <t>Montáž zásuvka chráněná v krabici šroubové připojení 2P prostředí venkovní, mokré se zapojením vodičů</t>
  </si>
  <si>
    <t>1941242714</t>
  </si>
  <si>
    <t>Montáž zásuvek domovních se zapojením vodičů šroubové připojení venkovní nebo mokré, provedení 2P</t>
  </si>
  <si>
    <t>https://podminky.urs.cz/item/CS_URS_2023_01/741313081</t>
  </si>
  <si>
    <t>R11.139.252</t>
  </si>
  <si>
    <t>Venkovní zásuvka 16A 2P 20-25 V IP67 nástěnná</t>
  </si>
  <si>
    <t>1332108756</t>
  </si>
  <si>
    <t>Venkovní zásuvka 16A 2P 20-25 V IP67 nástěnná, šedá/bílá</t>
  </si>
  <si>
    <t>741313084</t>
  </si>
  <si>
    <t>Montáž zásuvka chráněná v krabici šroubové připojení 3P+PE prostředí venkovní, mokré se zapojením vodičů</t>
  </si>
  <si>
    <t>1166703277</t>
  </si>
  <si>
    <t>Montáž zásuvek domovních se zapojením vodičů šroubové připojení venkovní nebo mokré, provedení 3P + PE</t>
  </si>
  <si>
    <t>https://podminky.urs.cz/item/CS_URS_2023_01/741313084</t>
  </si>
  <si>
    <t>11.223.861</t>
  </si>
  <si>
    <t>Přívodka nástěnná 16A - 3p., IP67, 6 h  2CMA101166R1000</t>
  </si>
  <si>
    <t>-855325220</t>
  </si>
  <si>
    <t xml:space="preserve">Přívodka nástěnná 16A - 4p., IP67, 6 h </t>
  </si>
  <si>
    <t>-253887461</t>
  </si>
  <si>
    <t>35822115</t>
  </si>
  <si>
    <t>jistič 1-pólový 10 A vypínací charakteristika B vypínací schopnost 6 kA</t>
  </si>
  <si>
    <t>1285881437</t>
  </si>
  <si>
    <t>741320135</t>
  </si>
  <si>
    <t>Montáž jističů dvoupólových nn do 25 A ve skříni se zapojením vodičů</t>
  </si>
  <si>
    <t>-93823955</t>
  </si>
  <si>
    <t>Montáž jističů se zapojením vodičů dvoupólových nn do 25 A ve skříni</t>
  </si>
  <si>
    <t>https://podminky.urs.cz/item/CS_URS_2023_01/741320135</t>
  </si>
  <si>
    <t>1+1</t>
  </si>
  <si>
    <t>35822149</t>
  </si>
  <si>
    <t>jistič 2-pólový 16 A vypínací charakteristika B vypínací schopnost 6 kA</t>
  </si>
  <si>
    <t>1102245645</t>
  </si>
  <si>
    <t>658777820</t>
  </si>
  <si>
    <t>35822401</t>
  </si>
  <si>
    <t>jistič 3-pólový 16 A vypínací charakteristika B vypínací schopnost 10 kA</t>
  </si>
  <si>
    <t>-226949503</t>
  </si>
  <si>
    <t>35822403</t>
  </si>
  <si>
    <t>jistič 3-pólový 25 A vypínací charakteristika B vypínací schopnost 10 kA</t>
  </si>
  <si>
    <t>-1447275096</t>
  </si>
  <si>
    <t>741321033</t>
  </si>
  <si>
    <t>Montáž proudových chráničů čtyřpólových nn do 25 A ve skříni se zapojením vodičů</t>
  </si>
  <si>
    <t>-942778480</t>
  </si>
  <si>
    <t>Montáž proudových chráničů se zapojením vodičů čtyřpólových nn do 25 A ve skříni</t>
  </si>
  <si>
    <t>https://podminky.urs.cz/item/CS_URS_2023_01/741321033</t>
  </si>
  <si>
    <t>chránič proudový 4pólový 25A pracovního proudu 0,03A</t>
  </si>
  <si>
    <t>-978836576</t>
  </si>
  <si>
    <t>741322815</t>
  </si>
  <si>
    <t>Demontáž jistič jednopólový nn do 25 A ze skříně</t>
  </si>
  <si>
    <t>-230722345</t>
  </si>
  <si>
    <t>Demontáž jističů jednopólových nn bez signálního kontaktu do 25 A ze skříně</t>
  </si>
  <si>
    <t>https://podminky.urs.cz/item/CS_URS_2023_01/741322815</t>
  </si>
  <si>
    <t>741322855</t>
  </si>
  <si>
    <t>Demontáž jistič třípólový nn do 25 A ze skříně</t>
  </si>
  <si>
    <t>1602367045</t>
  </si>
  <si>
    <t>Demontáž jističů třípólových nn bez signálního kontaktu do 25 A ze skříně</t>
  </si>
  <si>
    <t>https://podminky.urs.cz/item/CS_URS_2023_01/741322855</t>
  </si>
  <si>
    <t>-1165790597</t>
  </si>
  <si>
    <t>741371031</t>
  </si>
  <si>
    <t>Montáž svítidlo zářivkové bytové nástěnné přisazené 1 zdroj</t>
  </si>
  <si>
    <t>1892006784</t>
  </si>
  <si>
    <t>Montáž svítidel zářivkových se zapojením vodičů bytových nebo společenských místností nástěnných přisazených 1 zdroj</t>
  </si>
  <si>
    <t>https://podminky.urs.cz/item/CS_URS_2023_01/741371031</t>
  </si>
  <si>
    <t>r1461204</t>
  </si>
  <si>
    <t>VENKOVNI NASTENNE SVITIDLO LED 10W, IP67, VČ. ZDOJE</t>
  </si>
  <si>
    <t>2122532374</t>
  </si>
  <si>
    <t>741371104</t>
  </si>
  <si>
    <t>Montáž svítidlo zářivkové průmyslové stropní přisazené 2 zdroje s krytem</t>
  </si>
  <si>
    <t>68919545</t>
  </si>
  <si>
    <t>Montáž svítidel zářivkových se zapojením vodičů průmyslových stropních přisazených 2 zdroje s krytem</t>
  </si>
  <si>
    <t>https://podminky.urs.cz/item/CS_URS_2023_01/741371104</t>
  </si>
  <si>
    <t>r1214217</t>
  </si>
  <si>
    <t>SVÍTIDLO ZARIVKOVE STROPNI LED 2X36W KRYT, IP67</t>
  </si>
  <si>
    <t>1738183592</t>
  </si>
  <si>
    <t>SVÍTIDLO ZARIVKOVE STROPNI LED 2X36W KRYT, IP67, VČ. LED ZÁŘIVEK</t>
  </si>
  <si>
    <t>741371823</t>
  </si>
  <si>
    <t>Demontáž osvětlovacího modulového systému zářivkového dl přes 1100 mm bez zachování funkčnosti</t>
  </si>
  <si>
    <t>279590444</t>
  </si>
  <si>
    <t>Demontáž svítidel bez zachování funkčnosti (do suti) interiérových modulového systému zářivkových, délky přes 1100 mm</t>
  </si>
  <si>
    <t>https://podminky.urs.cz/item/CS_URS_2023_01/741371823</t>
  </si>
  <si>
    <t>741371841</t>
  </si>
  <si>
    <t>Demontáž svítidla interiérového se standardní paticí nebo int. zdrojem LED přisazeného stropního do 0,09 m2 bez zachování funkčnosti</t>
  </si>
  <si>
    <t>-1835357345</t>
  </si>
  <si>
    <t>Demontáž svítidel bez zachování funkčnosti (do suti) interiérových se standardní paticí (E27, T5, GU10) nebo integrovaným zdrojem LED přisazených, ploše stropních do 0,09 m2</t>
  </si>
  <si>
    <t>https://podminky.urs.cz/item/CS_URS_2023_01/741371841</t>
  </si>
  <si>
    <t>741371844</t>
  </si>
  <si>
    <t>Demontáž svítidla interiérového se standardní paticí nebo int. zdrojem LED přisazeného nástěnného do 0,09 m2 bez zachování funkčnosti</t>
  </si>
  <si>
    <t>-1818255331</t>
  </si>
  <si>
    <t>Demontáž svítidel bez zachování funkčnosti (do suti) interiérových se standardní paticí (E27, T5, GU10) nebo integrovaným zdrojem LED přisazených, ploše nástěnných do 0,09 m2</t>
  </si>
  <si>
    <t>https://podminky.urs.cz/item/CS_URS_2023_01/741371844</t>
  </si>
  <si>
    <t>-95879281</t>
  </si>
  <si>
    <t>-580797449</t>
  </si>
  <si>
    <t>8,6+1,5+4,3+1,5+1+0,9</t>
  </si>
  <si>
    <t>-407063042</t>
  </si>
  <si>
    <t>-1115331584</t>
  </si>
  <si>
    <t>1571417739</t>
  </si>
  <si>
    <t>363384672</t>
  </si>
  <si>
    <t>165402723</t>
  </si>
  <si>
    <t>742220141</t>
  </si>
  <si>
    <t>Montáž ovládací klávesnice pro dodanou ústřednu</t>
  </si>
  <si>
    <t>1626135993</t>
  </si>
  <si>
    <t>Montáž klávesnice pro dodanou ústřednu</t>
  </si>
  <si>
    <t>https://podminky.urs.cz/item/CS_URS_2023_01/742220141</t>
  </si>
  <si>
    <t>40467026</t>
  </si>
  <si>
    <t>klávesnice ústředny PZTS, LCD/LED</t>
  </si>
  <si>
    <t>56383181</t>
  </si>
  <si>
    <t>-68091751</t>
  </si>
  <si>
    <t>-94165007</t>
  </si>
  <si>
    <t>742220232</t>
  </si>
  <si>
    <t>Montáž detektoru na stěnu nebo na strop</t>
  </si>
  <si>
    <t>746994334</t>
  </si>
  <si>
    <t>Montáž příslušenství pro PZTS detektor na stěnu nebo na strop</t>
  </si>
  <si>
    <t>https://podminky.urs.cz/item/CS_URS_2023_01/742220232</t>
  </si>
  <si>
    <t>40461016</t>
  </si>
  <si>
    <t>detektor pohybu stropní 360°</t>
  </si>
  <si>
    <t>-1859265152</t>
  </si>
  <si>
    <t>107174748</t>
  </si>
  <si>
    <t>1774714355</t>
  </si>
  <si>
    <t>502297250</t>
  </si>
  <si>
    <t>644974296</t>
  </si>
  <si>
    <t>2053689728</t>
  </si>
  <si>
    <t>371743700</t>
  </si>
  <si>
    <t>1631578430</t>
  </si>
  <si>
    <t>-586007144</t>
  </si>
  <si>
    <t>-632498731</t>
  </si>
  <si>
    <t>1128603210</t>
  </si>
  <si>
    <t>1282354711</t>
  </si>
  <si>
    <t>210280001</t>
  </si>
  <si>
    <t>Zkoušky a prohlídky el rozvodů a zařízení celková prohlídka pro objem montážních prací do 100 tis Kč</t>
  </si>
  <si>
    <t>-1009279246</t>
  </si>
  <si>
    <t>Zkoušky a prohlídky elektrických rozvodů a zařízení celková prohlídka, zkoušení, měření a vyhotovení revizní zprávy pro objem montážních prací do 100 tisíc Kč</t>
  </si>
  <si>
    <t>https://podminky.urs.cz/item/CS_URS_2023_01/210280001</t>
  </si>
  <si>
    <t>-1900032528</t>
  </si>
  <si>
    <t>Projektová dokumetace výrobní - Návrh zabezpečovacího systému vč. komunikace s objektem vodojemu a vrty a vč. GMS přenosu dat. Součást PD je řízení vč. přenosu dat pro koncový technilogický a elektrotechnický systém.</t>
  </si>
  <si>
    <t>02.3 - SO 03 – Vystojení stávajících vrtů</t>
  </si>
  <si>
    <t>121151103</t>
  </si>
  <si>
    <t>Sejmutí ornice plochy do 100 m2 tl vrstvy do 200 mm strojně</t>
  </si>
  <si>
    <t>133507902</t>
  </si>
  <si>
    <t>Sejmutí ornice strojně při souvislé ploše do 100 m2, tl. vrstvy do 200 mm</t>
  </si>
  <si>
    <t>https://podminky.urs.cz/item/CS_URS_2023_01/121151103</t>
  </si>
  <si>
    <t>(32)*2</t>
  </si>
  <si>
    <t>131251100</t>
  </si>
  <si>
    <t>Hloubení jam nezapažených v hornině třídy těžitelnosti I skupiny 3 objem do 20 m3 strojně</t>
  </si>
  <si>
    <t>-286402202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</si>
  <si>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</si>
  <si>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</si>
  <si>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((32-22)*0,14)*2</t>
  </si>
  <si>
    <t>181111111</t>
  </si>
  <si>
    <t>Plošná úprava terénu do 500 m2 zemina skupiny 1 až 4 nerovnosti přes 50 do 100 mm v rovinně a svahu do 1:5</t>
  </si>
  <si>
    <t>-1000954813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</si>
  <si>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</si>
  <si>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https://podminky.urs.cz/item/CS_URS_2023_01/181111111</t>
  </si>
  <si>
    <t>(((32-22)*0,2)/0,05)*2</t>
  </si>
  <si>
    <t>181311103</t>
  </si>
  <si>
    <t>Rozprostření ornice tl vrstvy do 200 mm v rovině nebo ve svahu do 1:5 ručně</t>
  </si>
  <si>
    <t>-21986752</t>
  </si>
  <si>
    <t>Rozprostření a urovnání ornice v rovině nebo ve svahu sklonu do 1:5 ručně při souvislé ploše, tl. vrstvy do 200 mm</t>
  </si>
  <si>
    <t>https://podminky.urs.cz/item/CS_URS_2023_01/181311103</t>
  </si>
  <si>
    <t>(32-22)*2</t>
  </si>
  <si>
    <t>447477444</t>
  </si>
  <si>
    <t>-709686894</t>
  </si>
  <si>
    <t>80*0,02 'Přepočtené koeficientem množství</t>
  </si>
  <si>
    <t>181912111</t>
  </si>
  <si>
    <t>Úprava pláně v hornině třídy těžitelnosti I skupiny 3 bez zhutnění ručně</t>
  </si>
  <si>
    <t>1835578978</t>
  </si>
  <si>
    <t>Úprava pláně vyrovnáním výškových rozdílů ručně v hornině třídy těžitelnosti I skupiny 3 bez zhutnění</t>
  </si>
  <si>
    <t>https://podminky.urs.cz/item/CS_URS_2023_01/181912111</t>
  </si>
  <si>
    <t>(1,4/0,05)*2</t>
  </si>
  <si>
    <t>249903011R</t>
  </si>
  <si>
    <t>Čištění horizontálního vrtu D do 160 mm hl do 50 m, tlakovou soupravou, vč. desinfekce</t>
  </si>
  <si>
    <t>1095544130</t>
  </si>
  <si>
    <t>Čištění horizontálního vrtu do Ø 160 mm, hloubky do 50 m, tlakovou soupravou, vč. desinfekce</t>
  </si>
  <si>
    <t>28,5</t>
  </si>
  <si>
    <t>249903012R</t>
  </si>
  <si>
    <t>Čištění horizontálního vrtu D do 160 mm hl do 100 m, tlakovou soupravou, vč. desinfekce</t>
  </si>
  <si>
    <t>1967075250</t>
  </si>
  <si>
    <t>-1489240109</t>
  </si>
  <si>
    <t>(28,15-1,1)*2</t>
  </si>
  <si>
    <t>-620033138</t>
  </si>
  <si>
    <t>(22,9-1,1)*2</t>
  </si>
  <si>
    <t>971626660</t>
  </si>
  <si>
    <t>43,6*1,03 'Přepočtené koeficientem množství</t>
  </si>
  <si>
    <t>871171141R</t>
  </si>
  <si>
    <t>Montáž potrubí z PE100 SDR 11 do vrtu svařovaných na tupo D 40 x 3,7 mm</t>
  </si>
  <si>
    <t>-1986443144</t>
  </si>
  <si>
    <t>Montáž vodovodního potrubí z plastů do vrtu z polyetylenu PE 100 svařovaných na tupo SDR 11/PN16 D 40 x 3,7 mm</t>
  </si>
  <si>
    <t>35+30</t>
  </si>
  <si>
    <t>28613111</t>
  </si>
  <si>
    <t>trubka vodovodní PE100 PN 16 SDR11 40x3,7mm</t>
  </si>
  <si>
    <t>1290158208</t>
  </si>
  <si>
    <t>65*1,015 'Přepočtené koeficientem množství</t>
  </si>
  <si>
    <t>871211211</t>
  </si>
  <si>
    <t>Montáž potrubí z PE100 SDR 11 otevřený výkop svařovaných elektrotvarovkou D 63 x 5,8 mm</t>
  </si>
  <si>
    <t>-1736593137</t>
  </si>
  <si>
    <t>Montáž vodovodního potrubí z plastů v otevřeném výkopu z polyetylenu PE 100 svařovaných elektrotvarovkou SDR 11/PN16 D 63 x 5,8 mm</t>
  </si>
  <si>
    <t>https://podminky.urs.cz/item/CS_URS_2023_01/871211211</t>
  </si>
  <si>
    <t>28613853</t>
  </si>
  <si>
    <t>trubka vodovodní PE100 PN 16 SDR11 s ochranným pláštěm z PP 63x5,8mm</t>
  </si>
  <si>
    <t>-1557660479</t>
  </si>
  <si>
    <t>2*1,015 'Přepočtené koeficientem množství</t>
  </si>
  <si>
    <t>871211811R</t>
  </si>
  <si>
    <t>Odstrannění stávajícího potrubí z polyetylenu v vrtu D do 50 mm</t>
  </si>
  <si>
    <t>-1265463248</t>
  </si>
  <si>
    <t>Odstrannění stávajícího potrubí z polyetylenu z vrtu D do 50 mm</t>
  </si>
  <si>
    <t>30+35</t>
  </si>
  <si>
    <t>871241211</t>
  </si>
  <si>
    <t>Montáž potrubí z PE100 SDR 11 otevřený výkop svařovaných elektrotvarovkou D 90 x 8,2 mm</t>
  </si>
  <si>
    <t>-1874241089</t>
  </si>
  <si>
    <t>Montáž vodovodního potrubí z plastů v otevřeném výkopu z polyetylenu PE 100 svařovaných elektrotvarovkou SDR 11/PN16 D 90 x 8,2 mm</t>
  </si>
  <si>
    <t>https://podminky.urs.cz/item/CS_URS_2023_01/871241211</t>
  </si>
  <si>
    <t>28613855</t>
  </si>
  <si>
    <t>trubka vodovodní PE100 PN 16 SDR11 s ochranným pláštěm z PP 90x8,2mm</t>
  </si>
  <si>
    <t>-1600437359</t>
  </si>
  <si>
    <t>-11794360</t>
  </si>
  <si>
    <t>28614977</t>
  </si>
  <si>
    <t>elektroredukce PE 100 PN16 D 90-63mm</t>
  </si>
  <si>
    <t>-1627745233</t>
  </si>
  <si>
    <t>518733828</t>
  </si>
  <si>
    <t>-993202058</t>
  </si>
  <si>
    <t>-1226160979</t>
  </si>
  <si>
    <t>17,5*2</t>
  </si>
  <si>
    <t>59217011</t>
  </si>
  <si>
    <t>obrubník betonový zahradní 500x50x200mm</t>
  </si>
  <si>
    <t>-549154879</t>
  </si>
  <si>
    <t>1483357784</t>
  </si>
  <si>
    <t>0,32*2*2</t>
  </si>
  <si>
    <t>-2034656805</t>
  </si>
  <si>
    <t>1851358495</t>
  </si>
  <si>
    <t>1931150730</t>
  </si>
  <si>
    <t>0,269*10 'Přepočtené koeficientem množství</t>
  </si>
  <si>
    <t>-1676763998</t>
  </si>
  <si>
    <t>0,08</t>
  </si>
  <si>
    <t>-1898681281</t>
  </si>
  <si>
    <t>998276126</t>
  </si>
  <si>
    <t>Příplatek k přesunu hmot pro trubní vedení z trub z plastických hmot za zvětšený přesun přes 1000 do 2000 m</t>
  </si>
  <si>
    <t>-430953853</t>
  </si>
  <si>
    <t>Přesun hmot pro trubní vedení hloubené z trub z plastických hmot nebo sklolaminátových Příplatek k cenám za zvětšený přesun přes vymezenou největší dopravní vzdálenost přes 1000 do 2000 m</t>
  </si>
  <si>
    <t>https://podminky.urs.cz/item/CS_URS_2023_01/998276126</t>
  </si>
  <si>
    <t>722219102R</t>
  </si>
  <si>
    <t>Montáž a dodávka armatur vodovodních přírubových DN 50, Příruba pro PE d63, šroubení D 5/4"</t>
  </si>
  <si>
    <t>-1910936133</t>
  </si>
  <si>
    <t>722220875</t>
  </si>
  <si>
    <t>Demontáž armatur závitových se dvěma závity a šroubením G přes 5/4 do 2</t>
  </si>
  <si>
    <t>-2038399758</t>
  </si>
  <si>
    <t>Demontáž armatur závitových se závitem a šroubením (armatury, odbočky a spojky k naletování) přes 5/4 do G 2</t>
  </si>
  <si>
    <t>https://podminky.urs.cz/item/CS_URS_2023_01/722220875</t>
  </si>
  <si>
    <t>722229104R</t>
  </si>
  <si>
    <t>Montáž a dodávka vodovodních armatur s závitem G 5/4" ostatní typ (šroubení), nerezové</t>
  </si>
  <si>
    <t>-1051868177</t>
  </si>
  <si>
    <t>722229106RR</t>
  </si>
  <si>
    <t>Montáž a dodávka vnerezového T-kusu  G 2", PN 16</t>
  </si>
  <si>
    <t>-696943240</t>
  </si>
  <si>
    <t>Montáž a dodávka vnerezového T-kusu G 2", PN 16</t>
  </si>
  <si>
    <t>722229106R</t>
  </si>
  <si>
    <t>Montáž a dodávka vodovodních armatur s závitem G 2" ostatní typ (šroubení), nerezové</t>
  </si>
  <si>
    <t>-1191321186</t>
  </si>
  <si>
    <t>722230104R</t>
  </si>
  <si>
    <t>KK přímý nerezový G 5/4"  PN16</t>
  </si>
  <si>
    <t>-666630003</t>
  </si>
  <si>
    <t>KK přímý nerezový G 5/4" PN16</t>
  </si>
  <si>
    <t>722231075R</t>
  </si>
  <si>
    <t>Zpětná klapka nerezová G 5/4" PN 16</t>
  </si>
  <si>
    <t>-1659694250</t>
  </si>
  <si>
    <t>722262227R</t>
  </si>
  <si>
    <t>Vodoměry pro vodu do 40°C závitové horizontální jednovtokové suchoběžné pro dálkový odečet G 1",  Qn 3,6 m3/h</t>
  </si>
  <si>
    <t>-453283469</t>
  </si>
  <si>
    <t>Vodoměry pro vodu do 40°C závitové horizontální jednovtokové suchoběžné pro dálkový odečet G 1", Qn 3,6 m3/h</t>
  </si>
  <si>
    <t>722290234</t>
  </si>
  <si>
    <t>Proplach a dezinfekce vodovodního potrubí DN do 80</t>
  </si>
  <si>
    <t>944071531</t>
  </si>
  <si>
    <t>Zkoušky, proplach a desinfekce vodovodního potrubí proplach a desinfekce vodovodního potrubí do DN 80</t>
  </si>
  <si>
    <t>https://podminky.urs.cz/item/CS_URS_2023_01/722290234</t>
  </si>
  <si>
    <t>-491355450</t>
  </si>
  <si>
    <t>998722192</t>
  </si>
  <si>
    <t>Příplatek k přesunu hmot tonážní 722 za zvětšený přesun do 100 m</t>
  </si>
  <si>
    <t>-436689487</t>
  </si>
  <si>
    <t>Přesun hmot pro vnitřní vodovod stanovený z hmotnosti přesunovaného materiálu Příplatek k ceně za zvětšený přesun přes vymezenou největší dopravní vzdálenost do 100 m</t>
  </si>
  <si>
    <t>https://podminky.urs.cz/item/CS_URS_2023_01/998722192</t>
  </si>
  <si>
    <t>724125810R</t>
  </si>
  <si>
    <t>Demontáž čerpadel ponorných vodovodních</t>
  </si>
  <si>
    <t>192794168</t>
  </si>
  <si>
    <t xml:space="preserve">Demontáž čerpadel vodovodních ponorných </t>
  </si>
  <si>
    <t>724149101R</t>
  </si>
  <si>
    <t>Montáž čerpadla vodovodního ponorného bez potrubí a příslušenství</t>
  </si>
  <si>
    <t>-1072197608</t>
  </si>
  <si>
    <t>42623103R</t>
  </si>
  <si>
    <t>čerpadlo ponorné vodovodní do vrtu DN 160,  Výkon 1,1 kW 3x380 V, 50 Hz, s frekvenčním meničem,  Hjmen= 80 m Qmax 0,5-1,0l/s. Kabel čerpadla délky 40 m. Použití pitná voda.</t>
  </si>
  <si>
    <t>-1610680085</t>
  </si>
  <si>
    <t>1058170922</t>
  </si>
  <si>
    <t>998724192</t>
  </si>
  <si>
    <t>Příplatek k přesunu hmot tonážní 724 za zvětšený přesun do 100 m</t>
  </si>
  <si>
    <t>2027828704</t>
  </si>
  <si>
    <t>Přesun hmot pro strojní vybavení stanovený z hmotnosti přesunovaného materiálu Příplatek k ceně za zvětšený přesun přes vymezenou největší dopravní vzdálenost do 100 m</t>
  </si>
  <si>
    <t>https://podminky.urs.cz/item/CS_URS_2023_01/998724192</t>
  </si>
  <si>
    <t>05 - Vedlejší rozpočtové náklady</t>
  </si>
  <si>
    <t xml:space="preserve">    VRN3 - Zařízení staveniště</t>
  </si>
  <si>
    <t xml:space="preserve">    VRN5 - Finanční náklady</t>
  </si>
  <si>
    <t xml:space="preserve">    VRN7 - Provozní vlivy</t>
  </si>
  <si>
    <t>013254000</t>
  </si>
  <si>
    <t>Dokumentace skutečného provedení stavby</t>
  </si>
  <si>
    <t>2055763989</t>
  </si>
  <si>
    <t>https://podminky.urs.cz/item/CS_URS_2023_01/013254000</t>
  </si>
  <si>
    <t>013294000</t>
  </si>
  <si>
    <t>Ostatní dokumentace</t>
  </si>
  <si>
    <t>1269342476</t>
  </si>
  <si>
    <t>Ostatní dokumentace - DIO</t>
  </si>
  <si>
    <t>https://podminky.urs.cz/item/CS_URS_2023_01/013294000</t>
  </si>
  <si>
    <t>VRN3</t>
  </si>
  <si>
    <t>Zařízení staveniště</t>
  </si>
  <si>
    <t>032103000</t>
  </si>
  <si>
    <t>Náklady na stavební buňky</t>
  </si>
  <si>
    <t>916651764</t>
  </si>
  <si>
    <t>https://podminky.urs.cz/item/CS_URS_2023_01/032103000</t>
  </si>
  <si>
    <t>032803000</t>
  </si>
  <si>
    <t>Ostatní vybavení staveniště</t>
  </si>
  <si>
    <t>1784552641</t>
  </si>
  <si>
    <t>https://podminky.urs.cz/item/CS_URS_2023_01/032803000</t>
  </si>
  <si>
    <t>034303000</t>
  </si>
  <si>
    <t>Dopravní značení na staveništi</t>
  </si>
  <si>
    <t>1521960639</t>
  </si>
  <si>
    <t>https://podminky.urs.cz/item/CS_URS_2023_01/034303000</t>
  </si>
  <si>
    <t>049103000</t>
  </si>
  <si>
    <t>Náklady vzniklé v souvislosti s realizací stavby</t>
  </si>
  <si>
    <t>558782724</t>
  </si>
  <si>
    <t>Náklady vzniklé v souvislosti s realizací stavby - zvlášní úžívání komunikace a DIO</t>
  </si>
  <si>
    <t>https://podminky.urs.cz/item/CS_URS_2023_01/049103000</t>
  </si>
  <si>
    <t>VRN5</t>
  </si>
  <si>
    <t>Finanční náklady</t>
  </si>
  <si>
    <t>053002000</t>
  </si>
  <si>
    <t>Poplatky</t>
  </si>
  <si>
    <t>1193569625</t>
  </si>
  <si>
    <t>Poplatky - Úhrady při zvláštním užívání pozemků pro provádění stavebních prací - plochy SSMSK</t>
  </si>
  <si>
    <t>https://podminky.urs.cz/item/CS_URS_2023_01/053002000</t>
  </si>
  <si>
    <t>VRN7</t>
  </si>
  <si>
    <t>Provozní vlivy</t>
  </si>
  <si>
    <t>075603000</t>
  </si>
  <si>
    <t>Jiná ochranná pásma</t>
  </si>
  <si>
    <t>-1341943659</t>
  </si>
  <si>
    <t>Jiná ochranná pásma - vytyčení stávajících sítí</t>
  </si>
  <si>
    <t>https://podminky.urs.cz/item/CS_URS_2023_01/075603000</t>
  </si>
  <si>
    <t>-555037059</t>
  </si>
  <si>
    <t>SEZNAM FIGUR</t>
  </si>
  <si>
    <t>Výměra</t>
  </si>
  <si>
    <t xml:space="preserve"> 01.1.1</t>
  </si>
  <si>
    <t>Použití figury:</t>
  </si>
  <si>
    <t xml:space="preserve"> 01.1.2</t>
  </si>
  <si>
    <t>L02_1</t>
  </si>
  <si>
    <t>OB02_1</t>
  </si>
  <si>
    <t>or01_1</t>
  </si>
  <si>
    <t>POT01_1</t>
  </si>
  <si>
    <t>VYK02_1</t>
  </si>
  <si>
    <t>VYK03_1</t>
  </si>
  <si>
    <t>ZÁSYP_1</t>
  </si>
  <si>
    <t xml:space="preserve"> 01.1.3</t>
  </si>
  <si>
    <t>POT02_1</t>
  </si>
  <si>
    <t>VYK01_1</t>
  </si>
  <si>
    <t>VYK05_1</t>
  </si>
  <si>
    <t xml:space="preserve"> 01.1.4</t>
  </si>
  <si>
    <t>OB01_1</t>
  </si>
  <si>
    <t>or02_1</t>
  </si>
  <si>
    <t>OR03_1</t>
  </si>
  <si>
    <t>VYK04_1</t>
  </si>
  <si>
    <t xml:space="preserve"> 01.1.7</t>
  </si>
  <si>
    <t>VY05</t>
  </si>
  <si>
    <t>VY06</t>
  </si>
  <si>
    <t>224,9*0,4*(0,3)+224,9*0,55*(0,2)+434,4*0,5*(0,2)</t>
  </si>
  <si>
    <t>VY07</t>
  </si>
  <si>
    <t>224,8*0,4*(1-0,3)+224,9*0,55*(0,9-0,2)+434,4*0,5*(0,9-0,2)</t>
  </si>
  <si>
    <t>368,6*0,4*0,95+368,5*0,55*0,85</t>
  </si>
  <si>
    <t>488,1*0,5*0,85</t>
  </si>
  <si>
    <t>51,2*0,45*0,95+51,2*0,5*0,85+161,5*0,4*0,95+161,5*0,5*0,85+42,3*0,4*0,95+42,3*0,5*0,85</t>
  </si>
  <si>
    <t>uzemění</t>
  </si>
  <si>
    <t>zemení</t>
  </si>
  <si>
    <t xml:space="preserve"> 02.1.1</t>
  </si>
  <si>
    <t>ODS01</t>
  </si>
  <si>
    <t>ODSTRANĚNÍ</t>
  </si>
  <si>
    <t>POT03</t>
  </si>
  <si>
    <t>POTRUBÍ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</si>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</sst>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0" fillId="0" borderId="0" xfId="0"/>
    <xf numFmtId="0" fontId="20" fillId="4" borderId="8" xfId="0" applyFont="1" applyFill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96211110" TargetMode="External"/><Relationship Id="rId13" Type="http://schemas.openxmlformats.org/officeDocument/2006/relationships/hyperlink" Target="https://podminky.urs.cz/item/CS_URS_2023_01/916331112" TargetMode="External"/><Relationship Id="rId18" Type="http://schemas.openxmlformats.org/officeDocument/2006/relationships/hyperlink" Target="https://podminky.urs.cz/item/CS_URS_2023_01/997013601" TargetMode="External"/><Relationship Id="rId26" Type="http://schemas.openxmlformats.org/officeDocument/2006/relationships/hyperlink" Target="https://podminky.urs.cz/item/CS_URS_2023_01/998724192" TargetMode="External"/><Relationship Id="rId3" Type="http://schemas.openxmlformats.org/officeDocument/2006/relationships/hyperlink" Target="https://podminky.urs.cz/item/CS_URS_2023_01/181111111" TargetMode="External"/><Relationship Id="rId21" Type="http://schemas.openxmlformats.org/officeDocument/2006/relationships/hyperlink" Target="https://podminky.urs.cz/item/CS_URS_2023_01/722220875" TargetMode="External"/><Relationship Id="rId7" Type="http://schemas.openxmlformats.org/officeDocument/2006/relationships/hyperlink" Target="https://podminky.urs.cz/item/CS_URS_2023_01/564851011" TargetMode="External"/><Relationship Id="rId12" Type="http://schemas.openxmlformats.org/officeDocument/2006/relationships/hyperlink" Target="https://podminky.urs.cz/item/CS_URS_2023_01/877251101" TargetMode="External"/><Relationship Id="rId17" Type="http://schemas.openxmlformats.org/officeDocument/2006/relationships/hyperlink" Target="https://podminky.urs.cz/item/CS_URS_2023_01/997013509" TargetMode="External"/><Relationship Id="rId25" Type="http://schemas.openxmlformats.org/officeDocument/2006/relationships/hyperlink" Target="https://podminky.urs.cz/item/CS_URS_2023_01/998724101" TargetMode="External"/><Relationship Id="rId2" Type="http://schemas.openxmlformats.org/officeDocument/2006/relationships/hyperlink" Target="https://podminky.urs.cz/item/CS_URS_2023_01/131251100" TargetMode="External"/><Relationship Id="rId16" Type="http://schemas.openxmlformats.org/officeDocument/2006/relationships/hyperlink" Target="https://podminky.urs.cz/item/CS_URS_2023_01/997013501" TargetMode="External"/><Relationship Id="rId20" Type="http://schemas.openxmlformats.org/officeDocument/2006/relationships/hyperlink" Target="https://podminky.urs.cz/item/CS_URS_2023_01/998276126" TargetMode="External"/><Relationship Id="rId1" Type="http://schemas.openxmlformats.org/officeDocument/2006/relationships/hyperlink" Target="https://podminky.urs.cz/item/CS_URS_2023_01/121151103" TargetMode="External"/><Relationship Id="rId6" Type="http://schemas.openxmlformats.org/officeDocument/2006/relationships/hyperlink" Target="https://podminky.urs.cz/item/CS_URS_2023_01/181912111" TargetMode="External"/><Relationship Id="rId11" Type="http://schemas.openxmlformats.org/officeDocument/2006/relationships/hyperlink" Target="https://podminky.urs.cz/item/CS_URS_2023_01/877241101" TargetMode="External"/><Relationship Id="rId24" Type="http://schemas.openxmlformats.org/officeDocument/2006/relationships/hyperlink" Target="https://podminky.urs.cz/item/CS_URS_2023_01/998722192" TargetMode="External"/><Relationship Id="rId5" Type="http://schemas.openxmlformats.org/officeDocument/2006/relationships/hyperlink" Target="https://podminky.urs.cz/item/CS_URS_2023_01/181411121" TargetMode="External"/><Relationship Id="rId15" Type="http://schemas.openxmlformats.org/officeDocument/2006/relationships/hyperlink" Target="https://podminky.urs.cz/item/CS_URS_2023_01/977151118" TargetMode="External"/><Relationship Id="rId23" Type="http://schemas.openxmlformats.org/officeDocument/2006/relationships/hyperlink" Target="https://podminky.urs.cz/item/CS_URS_2023_01/998722101" TargetMode="External"/><Relationship Id="rId10" Type="http://schemas.openxmlformats.org/officeDocument/2006/relationships/hyperlink" Target="https://podminky.urs.cz/item/CS_URS_2023_01/871241211" TargetMode="External"/><Relationship Id="rId19" Type="http://schemas.openxmlformats.org/officeDocument/2006/relationships/hyperlink" Target="https://podminky.urs.cz/item/CS_URS_2023_01/998276101" TargetMode="External"/><Relationship Id="rId4" Type="http://schemas.openxmlformats.org/officeDocument/2006/relationships/hyperlink" Target="https://podminky.urs.cz/item/CS_URS_2023_01/181311103" TargetMode="External"/><Relationship Id="rId9" Type="http://schemas.openxmlformats.org/officeDocument/2006/relationships/hyperlink" Target="https://podminky.urs.cz/item/CS_URS_2023_01/871211211" TargetMode="External"/><Relationship Id="rId14" Type="http://schemas.openxmlformats.org/officeDocument/2006/relationships/hyperlink" Target="https://podminky.urs.cz/item/CS_URS_2023_01/953334121" TargetMode="External"/><Relationship Id="rId22" Type="http://schemas.openxmlformats.org/officeDocument/2006/relationships/hyperlink" Target="https://podminky.urs.cz/item/CS_URS_2023_01/722290234" TargetMode="External"/><Relationship Id="rId27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75603000" TargetMode="External"/><Relationship Id="rId3" Type="http://schemas.openxmlformats.org/officeDocument/2006/relationships/hyperlink" Target="https://podminky.urs.cz/item/CS_URS_2023_01/032103000" TargetMode="External"/><Relationship Id="rId7" Type="http://schemas.openxmlformats.org/officeDocument/2006/relationships/hyperlink" Target="https://podminky.urs.cz/item/CS_URS_2023_01/053002000" TargetMode="External"/><Relationship Id="rId2" Type="http://schemas.openxmlformats.org/officeDocument/2006/relationships/hyperlink" Target="https://podminky.urs.cz/item/CS_URS_2023_01/013294000" TargetMode="External"/><Relationship Id="rId1" Type="http://schemas.openxmlformats.org/officeDocument/2006/relationships/hyperlink" Target="https://podminky.urs.cz/item/CS_URS_2023_01/013254000" TargetMode="External"/><Relationship Id="rId6" Type="http://schemas.openxmlformats.org/officeDocument/2006/relationships/hyperlink" Target="https://podminky.urs.cz/item/CS_URS_2023_01/049103000" TargetMode="External"/><Relationship Id="rId5" Type="http://schemas.openxmlformats.org/officeDocument/2006/relationships/hyperlink" Target="https://podminky.urs.cz/item/CS_URS_2023_01/034303000" TargetMode="External"/><Relationship Id="rId10" Type="http://schemas.openxmlformats.org/officeDocument/2006/relationships/drawing" Target="../drawings/drawing11.xml"/><Relationship Id="rId4" Type="http://schemas.openxmlformats.org/officeDocument/2006/relationships/hyperlink" Target="https://podminky.urs.cz/item/CS_URS_2023_01/032803000" TargetMode="External"/><Relationship Id="rId9" Type="http://schemas.openxmlformats.org/officeDocument/2006/relationships/hyperlink" Target="https://podminky.urs.cz/item/CS_URS_2023_01/092203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273326121" TargetMode="External"/><Relationship Id="rId18" Type="http://schemas.openxmlformats.org/officeDocument/2006/relationships/hyperlink" Target="https://podminky.urs.cz/item/CS_URS_2023_01/451541111" TargetMode="External"/><Relationship Id="rId26" Type="http://schemas.openxmlformats.org/officeDocument/2006/relationships/hyperlink" Target="https://podminky.urs.cz/item/CS_URS_2023_01/632458329" TargetMode="External"/><Relationship Id="rId39" Type="http://schemas.openxmlformats.org/officeDocument/2006/relationships/hyperlink" Target="https://podminky.urs.cz/item/CS_URS_2023_01/892372111" TargetMode="External"/><Relationship Id="rId21" Type="http://schemas.openxmlformats.org/officeDocument/2006/relationships/hyperlink" Target="https://podminky.urs.cz/item/CS_URS_2022_02/452313141" TargetMode="External"/><Relationship Id="rId34" Type="http://schemas.openxmlformats.org/officeDocument/2006/relationships/hyperlink" Target="https://podminky.urs.cz/item/CS_URS_2023_01/891261222" TargetMode="External"/><Relationship Id="rId42" Type="http://schemas.openxmlformats.org/officeDocument/2006/relationships/hyperlink" Target="https://podminky.urs.cz/item/CS_URS_2023_01/899721111" TargetMode="External"/><Relationship Id="rId47" Type="http://schemas.openxmlformats.org/officeDocument/2006/relationships/hyperlink" Target="https://podminky.urs.cz/item/CS_URS_2023_01/977151118" TargetMode="External"/><Relationship Id="rId50" Type="http://schemas.openxmlformats.org/officeDocument/2006/relationships/hyperlink" Target="https://podminky.urs.cz/item/CS_URS_2023_01/997013509" TargetMode="External"/><Relationship Id="rId55" Type="http://schemas.openxmlformats.org/officeDocument/2006/relationships/hyperlink" Target="https://podminky.urs.cz/item/CS_URS_2023_01/733390457" TargetMode="External"/><Relationship Id="rId7" Type="http://schemas.openxmlformats.org/officeDocument/2006/relationships/hyperlink" Target="https://podminky.urs.cz/item/CS_URS_2023_01/171201231" TargetMode="External"/><Relationship Id="rId2" Type="http://schemas.openxmlformats.org/officeDocument/2006/relationships/hyperlink" Target="https://podminky.urs.cz/item/CS_URS_2023_01/131251103" TargetMode="External"/><Relationship Id="rId16" Type="http://schemas.openxmlformats.org/officeDocument/2006/relationships/hyperlink" Target="https://podminky.urs.cz/item/CS_URS_2023_01/382122122" TargetMode="External"/><Relationship Id="rId20" Type="http://schemas.openxmlformats.org/officeDocument/2006/relationships/hyperlink" Target="https://podminky.urs.cz/item/CS_URS_2023_01/452233111" TargetMode="External"/><Relationship Id="rId29" Type="http://schemas.openxmlformats.org/officeDocument/2006/relationships/hyperlink" Target="https://podminky.urs.cz/item/CS_URS_2023_01/857264122" TargetMode="External"/><Relationship Id="rId41" Type="http://schemas.openxmlformats.org/officeDocument/2006/relationships/hyperlink" Target="https://podminky.urs.cz/item/CS_URS_2023_01/899713111" TargetMode="External"/><Relationship Id="rId54" Type="http://schemas.openxmlformats.org/officeDocument/2006/relationships/hyperlink" Target="https://podminky.urs.cz/item/CS_URS_2023_01/733390424" TargetMode="External"/><Relationship Id="rId1" Type="http://schemas.openxmlformats.org/officeDocument/2006/relationships/hyperlink" Target="https://podminky.urs.cz/item/CS_URS_2023_01/121151113" TargetMode="External"/><Relationship Id="rId6" Type="http://schemas.openxmlformats.org/officeDocument/2006/relationships/hyperlink" Target="https://podminky.urs.cz/item/CS_URS_2023_01/162751119" TargetMode="External"/><Relationship Id="rId11" Type="http://schemas.openxmlformats.org/officeDocument/2006/relationships/hyperlink" Target="https://podminky.urs.cz/item/CS_URS_2023_01/181351103" TargetMode="External"/><Relationship Id="rId24" Type="http://schemas.openxmlformats.org/officeDocument/2006/relationships/hyperlink" Target="https://podminky.urs.cz/item/CS_URS_2023_01/596211110" TargetMode="External"/><Relationship Id="rId32" Type="http://schemas.openxmlformats.org/officeDocument/2006/relationships/hyperlink" Target="https://podminky.urs.cz/item/CS_URS_2023_01/877251101" TargetMode="External"/><Relationship Id="rId37" Type="http://schemas.openxmlformats.org/officeDocument/2006/relationships/hyperlink" Target="https://podminky.urs.cz/item/CS_URS_2023_01/892271111" TargetMode="External"/><Relationship Id="rId40" Type="http://schemas.openxmlformats.org/officeDocument/2006/relationships/hyperlink" Target="https://podminky.urs.cz/item/CS_URS_2023_01/899104112" TargetMode="External"/><Relationship Id="rId45" Type="http://schemas.openxmlformats.org/officeDocument/2006/relationships/hyperlink" Target="https://podminky.urs.cz/item/CS_URS_2023_01/953171011" TargetMode="External"/><Relationship Id="rId53" Type="http://schemas.openxmlformats.org/officeDocument/2006/relationships/hyperlink" Target="https://podminky.urs.cz/item/CS_URS_2023_01/998273124" TargetMode="External"/><Relationship Id="rId58" Type="http://schemas.openxmlformats.org/officeDocument/2006/relationships/hyperlink" Target="https://podminky.urs.cz/item/CS_URS_2023_01/012303000" TargetMode="Externa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380356232" TargetMode="External"/><Relationship Id="rId23" Type="http://schemas.openxmlformats.org/officeDocument/2006/relationships/hyperlink" Target="https://podminky.urs.cz/item/CS_URS_2023_01/564851011" TargetMode="External"/><Relationship Id="rId28" Type="http://schemas.openxmlformats.org/officeDocument/2006/relationships/hyperlink" Target="https://podminky.urs.cz/item/CS_URS_2023_01/857242192" TargetMode="External"/><Relationship Id="rId36" Type="http://schemas.openxmlformats.org/officeDocument/2006/relationships/hyperlink" Target="https://podminky.urs.cz/item/CS_URS_2023_01/891265321" TargetMode="External"/><Relationship Id="rId49" Type="http://schemas.openxmlformats.org/officeDocument/2006/relationships/hyperlink" Target="https://podminky.urs.cz/item/CS_URS_2023_01/997013501" TargetMode="External"/><Relationship Id="rId57" Type="http://schemas.openxmlformats.org/officeDocument/2006/relationships/hyperlink" Target="https://podminky.urs.cz/item/CS_URS_2023_01/012203000" TargetMode="External"/><Relationship Id="rId61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75151101" TargetMode="External"/><Relationship Id="rId19" Type="http://schemas.openxmlformats.org/officeDocument/2006/relationships/hyperlink" Target="https://podminky.urs.cz/item/CS_URS_2023_01/451572111" TargetMode="External"/><Relationship Id="rId31" Type="http://schemas.openxmlformats.org/officeDocument/2006/relationships/hyperlink" Target="https://podminky.urs.cz/item/CS_URS_2023_01/871251211" TargetMode="External"/><Relationship Id="rId44" Type="http://schemas.openxmlformats.org/officeDocument/2006/relationships/hyperlink" Target="https://podminky.urs.cz/item/CS_URS_2023_01/916331112" TargetMode="External"/><Relationship Id="rId52" Type="http://schemas.openxmlformats.org/officeDocument/2006/relationships/hyperlink" Target="https://podminky.urs.cz/item/CS_URS_2023_01/998273102" TargetMode="External"/><Relationship Id="rId60" Type="http://schemas.openxmlformats.org/officeDocument/2006/relationships/hyperlink" Target="https://podminky.urs.cz/item/CS_URS_2023_01/043203003" TargetMode="External"/><Relationship Id="rId4" Type="http://schemas.openxmlformats.org/officeDocument/2006/relationships/hyperlink" Target="https://podminky.urs.cz/item/CS_URS_2023_01/132251104" TargetMode="External"/><Relationship Id="rId9" Type="http://schemas.openxmlformats.org/officeDocument/2006/relationships/hyperlink" Target="https://podminky.urs.cz/item/CS_URS_2023_01/175111101" TargetMode="External"/><Relationship Id="rId14" Type="http://schemas.openxmlformats.org/officeDocument/2006/relationships/hyperlink" Target="https://podminky.urs.cz/item/CS_URS_2023_01/380356231" TargetMode="External"/><Relationship Id="rId22" Type="http://schemas.openxmlformats.org/officeDocument/2006/relationships/hyperlink" Target="https://podminky.urs.cz/item/CS_URS_2022_02/452351101" TargetMode="External"/><Relationship Id="rId27" Type="http://schemas.openxmlformats.org/officeDocument/2006/relationships/hyperlink" Target="https://podminky.urs.cz/item/CS_URS_2023_01/857261151" TargetMode="External"/><Relationship Id="rId30" Type="http://schemas.openxmlformats.org/officeDocument/2006/relationships/hyperlink" Target="https://podminky.urs.cz/item/CS_URS_2023_01/857244192" TargetMode="External"/><Relationship Id="rId35" Type="http://schemas.openxmlformats.org/officeDocument/2006/relationships/hyperlink" Target="https://podminky.urs.cz/item/CS_URS_2023_01/891264121" TargetMode="External"/><Relationship Id="rId43" Type="http://schemas.openxmlformats.org/officeDocument/2006/relationships/hyperlink" Target="https://podminky.urs.cz/item/CS_URS_2023_01/899722112" TargetMode="External"/><Relationship Id="rId48" Type="http://schemas.openxmlformats.org/officeDocument/2006/relationships/hyperlink" Target="https://podminky.urs.cz/item/CS_URS_2023_01/977151125" TargetMode="External"/><Relationship Id="rId56" Type="http://schemas.openxmlformats.org/officeDocument/2006/relationships/hyperlink" Target="https://podminky.urs.cz/item/CS_URS_2023_01/998733101" TargetMode="External"/><Relationship Id="rId8" Type="http://schemas.openxmlformats.org/officeDocument/2006/relationships/hyperlink" Target="https://podminky.urs.cz/item/CS_URS_2023_01/174151101" TargetMode="External"/><Relationship Id="rId51" Type="http://schemas.openxmlformats.org/officeDocument/2006/relationships/hyperlink" Target="https://podminky.urs.cz/item/CS_URS_2023_01/997013602" TargetMode="External"/><Relationship Id="rId3" Type="http://schemas.openxmlformats.org/officeDocument/2006/relationships/hyperlink" Target="https://podminky.urs.cz/item/CS_URS_2023_01/132212131" TargetMode="External"/><Relationship Id="rId12" Type="http://schemas.openxmlformats.org/officeDocument/2006/relationships/hyperlink" Target="https://podminky.urs.cz/item/CS_URS_2023_01/181411121" TargetMode="External"/><Relationship Id="rId17" Type="http://schemas.openxmlformats.org/officeDocument/2006/relationships/hyperlink" Target="https://podminky.urs.cz/item/CS_URS_2023_01/382122312" TargetMode="External"/><Relationship Id="rId25" Type="http://schemas.openxmlformats.org/officeDocument/2006/relationships/hyperlink" Target="https://podminky.urs.cz/item/CS_URS_2023_01/632458327" TargetMode="External"/><Relationship Id="rId33" Type="http://schemas.openxmlformats.org/officeDocument/2006/relationships/hyperlink" Target="https://podminky.urs.cz/item/CS_URS_2023_01/891211222" TargetMode="External"/><Relationship Id="rId38" Type="http://schemas.openxmlformats.org/officeDocument/2006/relationships/hyperlink" Target="https://podminky.urs.cz/item/CS_URS_2023_01/892273122" TargetMode="External"/><Relationship Id="rId46" Type="http://schemas.openxmlformats.org/officeDocument/2006/relationships/hyperlink" Target="https://podminky.urs.cz/item/CS_URS_2023_01/953334121" TargetMode="External"/><Relationship Id="rId59" Type="http://schemas.openxmlformats.org/officeDocument/2006/relationships/hyperlink" Target="https://podminky.urs.cz/item/CS_URS_2023_01/0432030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181351103" TargetMode="External"/><Relationship Id="rId26" Type="http://schemas.openxmlformats.org/officeDocument/2006/relationships/hyperlink" Target="https://podminky.urs.cz/item/CS_URS_2023_01/857242122" TargetMode="External"/><Relationship Id="rId39" Type="http://schemas.openxmlformats.org/officeDocument/2006/relationships/hyperlink" Target="https://podminky.urs.cz/item/CS_URS_2023_01/899713111" TargetMode="External"/><Relationship Id="rId21" Type="http://schemas.openxmlformats.org/officeDocument/2006/relationships/hyperlink" Target="https://podminky.urs.cz/item/CS_URS_2023_01/243571112" TargetMode="External"/><Relationship Id="rId34" Type="http://schemas.openxmlformats.org/officeDocument/2006/relationships/hyperlink" Target="https://podminky.urs.cz/item/CS_URS_2023_01/892271111" TargetMode="External"/><Relationship Id="rId42" Type="http://schemas.openxmlformats.org/officeDocument/2006/relationships/hyperlink" Target="https://podminky.urs.cz/item/CS_URS_2023_01/899913142" TargetMode="External"/><Relationship Id="rId47" Type="http://schemas.openxmlformats.org/officeDocument/2006/relationships/hyperlink" Target="https://podminky.urs.cz/item/CS_URS_2023_01/997013602" TargetMode="External"/><Relationship Id="rId50" Type="http://schemas.openxmlformats.org/officeDocument/2006/relationships/hyperlink" Target="https://podminky.urs.cz/item/CS_URS_2023_01/230200118" TargetMode="External"/><Relationship Id="rId55" Type="http://schemas.openxmlformats.org/officeDocument/2006/relationships/drawing" Target="../drawings/drawing3.xml"/><Relationship Id="rId7" Type="http://schemas.openxmlformats.org/officeDocument/2006/relationships/hyperlink" Target="https://podminky.urs.cz/item/CS_URS_2023_01/141721215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175151101" TargetMode="External"/><Relationship Id="rId25" Type="http://schemas.openxmlformats.org/officeDocument/2006/relationships/hyperlink" Target="https://podminky.urs.cz/item/CS_URS_2022_02/452351101" TargetMode="External"/><Relationship Id="rId33" Type="http://schemas.openxmlformats.org/officeDocument/2006/relationships/hyperlink" Target="https://podminky.urs.cz/item/CS_URS_2023_01/891247112" TargetMode="External"/><Relationship Id="rId38" Type="http://schemas.openxmlformats.org/officeDocument/2006/relationships/hyperlink" Target="https://podminky.urs.cz/item/CS_URS_2023_01/899401113" TargetMode="External"/><Relationship Id="rId46" Type="http://schemas.openxmlformats.org/officeDocument/2006/relationships/hyperlink" Target="https://podminky.urs.cz/item/CS_URS_2023_01/997006551" TargetMode="External"/><Relationship Id="rId2" Type="http://schemas.openxmlformats.org/officeDocument/2006/relationships/hyperlink" Target="https://podminky.urs.cz/item/CS_URS_2023_01/121151113" TargetMode="External"/><Relationship Id="rId16" Type="http://schemas.openxmlformats.org/officeDocument/2006/relationships/hyperlink" Target="https://podminky.urs.cz/item/CS_URS_2023_01/175111101" TargetMode="External"/><Relationship Id="rId20" Type="http://schemas.openxmlformats.org/officeDocument/2006/relationships/hyperlink" Target="https://podminky.urs.cz/item/CS_URS_2023_01/242111113" TargetMode="External"/><Relationship Id="rId29" Type="http://schemas.openxmlformats.org/officeDocument/2006/relationships/hyperlink" Target="https://podminky.urs.cz/item/CS_URS_2023_01/877251110" TargetMode="External"/><Relationship Id="rId41" Type="http://schemas.openxmlformats.org/officeDocument/2006/relationships/hyperlink" Target="https://podminky.urs.cz/item/CS_URS_2023_01/899722112" TargetMode="External"/><Relationship Id="rId54" Type="http://schemas.openxmlformats.org/officeDocument/2006/relationships/hyperlink" Target="https://podminky.urs.cz/item/CS_URS_2023_01/043203003" TargetMode="External"/><Relationship Id="rId1" Type="http://schemas.openxmlformats.org/officeDocument/2006/relationships/hyperlink" Target="https://podminky.urs.cz/item/CS_URS_2023_01/115101201" TargetMode="External"/><Relationship Id="rId6" Type="http://schemas.openxmlformats.org/officeDocument/2006/relationships/hyperlink" Target="https://podminky.urs.cz/item/CS_URS_2023_01/132254204" TargetMode="External"/><Relationship Id="rId11" Type="http://schemas.openxmlformats.org/officeDocument/2006/relationships/hyperlink" Target="https://podminky.urs.cz/item/CS_URS_2023_01/151811231" TargetMode="External"/><Relationship Id="rId24" Type="http://schemas.openxmlformats.org/officeDocument/2006/relationships/hyperlink" Target="https://podminky.urs.cz/item/CS_URS_2022_02/452313141" TargetMode="External"/><Relationship Id="rId32" Type="http://schemas.openxmlformats.org/officeDocument/2006/relationships/hyperlink" Target="https://podminky.urs.cz/item/CS_URS_2023_01/890411851" TargetMode="External"/><Relationship Id="rId37" Type="http://schemas.openxmlformats.org/officeDocument/2006/relationships/hyperlink" Target="https://podminky.urs.cz/item/CS_URS_2023_01/894410213" TargetMode="External"/><Relationship Id="rId40" Type="http://schemas.openxmlformats.org/officeDocument/2006/relationships/hyperlink" Target="https://podminky.urs.cz/item/CS_URS_2023_01/899721111" TargetMode="External"/><Relationship Id="rId45" Type="http://schemas.openxmlformats.org/officeDocument/2006/relationships/hyperlink" Target="https://podminky.urs.cz/item/CS_URS_2023_01/997006519" TargetMode="External"/><Relationship Id="rId53" Type="http://schemas.openxmlformats.org/officeDocument/2006/relationships/hyperlink" Target="https://podminky.urs.cz/item/CS_URS_2023_01/043203001" TargetMode="External"/><Relationship Id="rId5" Type="http://schemas.openxmlformats.org/officeDocument/2006/relationships/hyperlink" Target="https://podminky.urs.cz/item/CS_URS_2023_01/132251104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451572111" TargetMode="External"/><Relationship Id="rId28" Type="http://schemas.openxmlformats.org/officeDocument/2006/relationships/hyperlink" Target="https://podminky.urs.cz/item/CS_URS_2023_01/877251101" TargetMode="External"/><Relationship Id="rId36" Type="http://schemas.openxmlformats.org/officeDocument/2006/relationships/hyperlink" Target="https://podminky.urs.cz/item/CS_URS_2023_01/892372111" TargetMode="External"/><Relationship Id="rId49" Type="http://schemas.openxmlformats.org/officeDocument/2006/relationships/hyperlink" Target="https://podminky.urs.cz/item/CS_URS_2023_01/998276124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181411121" TargetMode="External"/><Relationship Id="rId31" Type="http://schemas.openxmlformats.org/officeDocument/2006/relationships/hyperlink" Target="https://podminky.urs.cz/item/CS_URS_2023_01/877251210" TargetMode="External"/><Relationship Id="rId44" Type="http://schemas.openxmlformats.org/officeDocument/2006/relationships/hyperlink" Target="https://podminky.urs.cz/item/CS_URS_2023_01/997006512" TargetMode="External"/><Relationship Id="rId52" Type="http://schemas.openxmlformats.org/officeDocument/2006/relationships/hyperlink" Target="https://podminky.urs.cz/item/CS_URS_2023_01/012303000" TargetMode="External"/><Relationship Id="rId4" Type="http://schemas.openxmlformats.org/officeDocument/2006/relationships/hyperlink" Target="https://podminky.urs.cz/item/CS_URS_2023_01/132212131" TargetMode="External"/><Relationship Id="rId9" Type="http://schemas.openxmlformats.org/officeDocument/2006/relationships/hyperlink" Target="https://podminky.urs.cz/item/CS_URS_2023_01/151201312" TargetMode="External"/><Relationship Id="rId14" Type="http://schemas.openxmlformats.org/officeDocument/2006/relationships/hyperlink" Target="https://podminky.urs.cz/item/CS_URS_2023_01/171201231" TargetMode="External"/><Relationship Id="rId22" Type="http://schemas.openxmlformats.org/officeDocument/2006/relationships/hyperlink" Target="https://podminky.urs.cz/item/CS_URS_2023_01/451541111" TargetMode="External"/><Relationship Id="rId27" Type="http://schemas.openxmlformats.org/officeDocument/2006/relationships/hyperlink" Target="https://podminky.urs.cz/item/CS_URS_2023_01/871251211" TargetMode="External"/><Relationship Id="rId30" Type="http://schemas.openxmlformats.org/officeDocument/2006/relationships/hyperlink" Target="https://podminky.urs.cz/item/CS_URS_2023_01/877251113" TargetMode="External"/><Relationship Id="rId35" Type="http://schemas.openxmlformats.org/officeDocument/2006/relationships/hyperlink" Target="https://podminky.urs.cz/item/CS_URS_2023_01/892273122" TargetMode="External"/><Relationship Id="rId43" Type="http://schemas.openxmlformats.org/officeDocument/2006/relationships/hyperlink" Target="https://podminky.urs.cz/item/CS_URS_2023_01/953334121" TargetMode="External"/><Relationship Id="rId48" Type="http://schemas.openxmlformats.org/officeDocument/2006/relationships/hyperlink" Target="https://podminky.urs.cz/item/CS_URS_2023_01/998276101" TargetMode="External"/><Relationship Id="rId8" Type="http://schemas.openxmlformats.org/officeDocument/2006/relationships/hyperlink" Target="https://podminky.urs.cz/item/CS_URS_2023_01/151201302" TargetMode="External"/><Relationship Id="rId51" Type="http://schemas.openxmlformats.org/officeDocument/2006/relationships/hyperlink" Target="https://podminky.urs.cz/item/CS_URS_2023_01/012203000" TargetMode="External"/><Relationship Id="rId3" Type="http://schemas.openxmlformats.org/officeDocument/2006/relationships/hyperlink" Target="https://podminky.urs.cz/item/CS_URS_2023_01/1312512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181351113" TargetMode="External"/><Relationship Id="rId26" Type="http://schemas.openxmlformats.org/officeDocument/2006/relationships/hyperlink" Target="https://podminky.urs.cz/item/CS_URS_2023_01/857261151" TargetMode="External"/><Relationship Id="rId39" Type="http://schemas.openxmlformats.org/officeDocument/2006/relationships/hyperlink" Target="https://podminky.urs.cz/item/CS_URS_2023_01/997013501" TargetMode="External"/><Relationship Id="rId3" Type="http://schemas.openxmlformats.org/officeDocument/2006/relationships/hyperlink" Target="https://podminky.urs.cz/item/CS_URS_2023_01/112251101" TargetMode="External"/><Relationship Id="rId21" Type="http://schemas.openxmlformats.org/officeDocument/2006/relationships/hyperlink" Target="https://podminky.urs.cz/item/CS_URS_2023_01/451572111" TargetMode="External"/><Relationship Id="rId34" Type="http://schemas.openxmlformats.org/officeDocument/2006/relationships/hyperlink" Target="https://podminky.urs.cz/item/CS_URS_2023_01/899713111" TargetMode="External"/><Relationship Id="rId42" Type="http://schemas.openxmlformats.org/officeDocument/2006/relationships/hyperlink" Target="https://podminky.urs.cz/item/CS_URS_2023_01/998276101" TargetMode="External"/><Relationship Id="rId47" Type="http://schemas.openxmlformats.org/officeDocument/2006/relationships/hyperlink" Target="https://podminky.urs.cz/item/CS_URS_2023_01/012203000" TargetMode="External"/><Relationship Id="rId50" Type="http://schemas.openxmlformats.org/officeDocument/2006/relationships/hyperlink" Target="https://podminky.urs.cz/item/CS_URS_2023_01/043203003" TargetMode="External"/><Relationship Id="rId7" Type="http://schemas.openxmlformats.org/officeDocument/2006/relationships/hyperlink" Target="https://podminky.urs.cz/item/CS_URS_2023_01/132212131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175151101" TargetMode="External"/><Relationship Id="rId25" Type="http://schemas.openxmlformats.org/officeDocument/2006/relationships/hyperlink" Target="https://podminky.urs.cz/item/CS_URS_2023_01/564751111" TargetMode="External"/><Relationship Id="rId33" Type="http://schemas.openxmlformats.org/officeDocument/2006/relationships/hyperlink" Target="https://podminky.urs.cz/item/CS_URS_2023_01/892372111" TargetMode="External"/><Relationship Id="rId38" Type="http://schemas.openxmlformats.org/officeDocument/2006/relationships/hyperlink" Target="https://podminky.urs.cz/item/CS_URS_2023_01/977151125" TargetMode="External"/><Relationship Id="rId46" Type="http://schemas.openxmlformats.org/officeDocument/2006/relationships/hyperlink" Target="https://podminky.urs.cz/item/CS_URS_2023_01/012103000" TargetMode="External"/><Relationship Id="rId2" Type="http://schemas.openxmlformats.org/officeDocument/2006/relationships/hyperlink" Target="https://podminky.urs.cz/item/CS_URS_2023_01/111212355" TargetMode="External"/><Relationship Id="rId16" Type="http://schemas.openxmlformats.org/officeDocument/2006/relationships/hyperlink" Target="https://podminky.urs.cz/item/CS_URS_2023_01/175111101" TargetMode="External"/><Relationship Id="rId20" Type="http://schemas.openxmlformats.org/officeDocument/2006/relationships/hyperlink" Target="https://podminky.urs.cz/item/CS_URS_2023_01/181951112" TargetMode="External"/><Relationship Id="rId29" Type="http://schemas.openxmlformats.org/officeDocument/2006/relationships/hyperlink" Target="https://podminky.urs.cz/item/CS_URS_2023_01/877251110" TargetMode="External"/><Relationship Id="rId41" Type="http://schemas.openxmlformats.org/officeDocument/2006/relationships/hyperlink" Target="https://podminky.urs.cz/item/CS_URS_2023_01/997013601" TargetMode="External"/><Relationship Id="rId1" Type="http://schemas.openxmlformats.org/officeDocument/2006/relationships/hyperlink" Target="https://podminky.urs.cz/item/CS_URS_2023_01/111212215" TargetMode="External"/><Relationship Id="rId6" Type="http://schemas.openxmlformats.org/officeDocument/2006/relationships/hyperlink" Target="https://podminky.urs.cz/item/CS_URS_2023_01/121151223" TargetMode="External"/><Relationship Id="rId11" Type="http://schemas.openxmlformats.org/officeDocument/2006/relationships/hyperlink" Target="https://podminky.urs.cz/item/CS_URS_2023_01/132551103" TargetMode="External"/><Relationship Id="rId24" Type="http://schemas.openxmlformats.org/officeDocument/2006/relationships/hyperlink" Target="https://podminky.urs.cz/item/CS_URS_2023_01/564710011" TargetMode="External"/><Relationship Id="rId32" Type="http://schemas.openxmlformats.org/officeDocument/2006/relationships/hyperlink" Target="https://podminky.urs.cz/item/CS_URS_2023_01/892273122" TargetMode="External"/><Relationship Id="rId37" Type="http://schemas.openxmlformats.org/officeDocument/2006/relationships/hyperlink" Target="https://podminky.urs.cz/item/CS_URS_2023_01/953334121" TargetMode="External"/><Relationship Id="rId40" Type="http://schemas.openxmlformats.org/officeDocument/2006/relationships/hyperlink" Target="https://podminky.urs.cz/item/CS_URS_2023_01/997013509" TargetMode="External"/><Relationship Id="rId45" Type="http://schemas.openxmlformats.org/officeDocument/2006/relationships/hyperlink" Target="https://podminky.urs.cz/item/CS_URS_2023_01/998733101" TargetMode="External"/><Relationship Id="rId5" Type="http://schemas.openxmlformats.org/officeDocument/2006/relationships/hyperlink" Target="https://podminky.urs.cz/item/CS_URS_2023_01/121151123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2_02/452351101" TargetMode="External"/><Relationship Id="rId28" Type="http://schemas.openxmlformats.org/officeDocument/2006/relationships/hyperlink" Target="https://podminky.urs.cz/item/CS_URS_2023_01/877251101" TargetMode="External"/><Relationship Id="rId36" Type="http://schemas.openxmlformats.org/officeDocument/2006/relationships/hyperlink" Target="https://podminky.urs.cz/item/CS_URS_2023_01/899722112" TargetMode="External"/><Relationship Id="rId49" Type="http://schemas.openxmlformats.org/officeDocument/2006/relationships/hyperlink" Target="https://podminky.urs.cz/item/CS_URS_2023_01/043203001" TargetMode="External"/><Relationship Id="rId10" Type="http://schemas.openxmlformats.org/officeDocument/2006/relationships/hyperlink" Target="https://podminky.urs.cz/item/CS_URS_2023_01/132351103" TargetMode="External"/><Relationship Id="rId19" Type="http://schemas.openxmlformats.org/officeDocument/2006/relationships/hyperlink" Target="https://podminky.urs.cz/item/CS_URS_2023_01/181451121" TargetMode="External"/><Relationship Id="rId31" Type="http://schemas.openxmlformats.org/officeDocument/2006/relationships/hyperlink" Target="https://podminky.urs.cz/item/CS_URS_2023_01/892271111" TargetMode="External"/><Relationship Id="rId44" Type="http://schemas.openxmlformats.org/officeDocument/2006/relationships/hyperlink" Target="https://podminky.urs.cz/item/CS_URS_2023_01/733390457" TargetMode="External"/><Relationship Id="rId4" Type="http://schemas.openxmlformats.org/officeDocument/2006/relationships/hyperlink" Target="https://podminky.urs.cz/item/CS_URS_2023_01/112251102" TargetMode="External"/><Relationship Id="rId9" Type="http://schemas.openxmlformats.org/officeDocument/2006/relationships/hyperlink" Target="https://podminky.urs.cz/item/CS_URS_2023_01/132312131" TargetMode="External"/><Relationship Id="rId14" Type="http://schemas.openxmlformats.org/officeDocument/2006/relationships/hyperlink" Target="https://podminky.urs.cz/item/CS_URS_2023_01/171201231" TargetMode="External"/><Relationship Id="rId22" Type="http://schemas.openxmlformats.org/officeDocument/2006/relationships/hyperlink" Target="https://podminky.urs.cz/item/CS_URS_2023_01/452313141" TargetMode="External"/><Relationship Id="rId27" Type="http://schemas.openxmlformats.org/officeDocument/2006/relationships/hyperlink" Target="https://podminky.urs.cz/item/CS_URS_2023_01/871251211" TargetMode="External"/><Relationship Id="rId30" Type="http://schemas.openxmlformats.org/officeDocument/2006/relationships/hyperlink" Target="https://podminky.urs.cz/item/CS_URS_2023_01/877251210" TargetMode="External"/><Relationship Id="rId35" Type="http://schemas.openxmlformats.org/officeDocument/2006/relationships/hyperlink" Target="https://podminky.urs.cz/item/CS_URS_2023_01/899721111" TargetMode="External"/><Relationship Id="rId43" Type="http://schemas.openxmlformats.org/officeDocument/2006/relationships/hyperlink" Target="https://podminky.urs.cz/item/CS_URS_2023_01/998276125" TargetMode="External"/><Relationship Id="rId48" Type="http://schemas.openxmlformats.org/officeDocument/2006/relationships/hyperlink" Target="https://podminky.urs.cz/item/CS_URS_2023_01/012303000" TargetMode="External"/><Relationship Id="rId8" Type="http://schemas.openxmlformats.org/officeDocument/2006/relationships/hyperlink" Target="https://podminky.urs.cz/item/CS_URS_2023_01/132251104" TargetMode="External"/><Relationship Id="rId5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2351103" TargetMode="External"/><Relationship Id="rId18" Type="http://schemas.openxmlformats.org/officeDocument/2006/relationships/hyperlink" Target="https://podminky.urs.cz/item/CS_URS_2023_01/174151101" TargetMode="External"/><Relationship Id="rId26" Type="http://schemas.openxmlformats.org/officeDocument/2006/relationships/hyperlink" Target="https://podminky.urs.cz/item/CS_URS_2023_01/451572111" TargetMode="External"/><Relationship Id="rId39" Type="http://schemas.openxmlformats.org/officeDocument/2006/relationships/hyperlink" Target="https://podminky.urs.cz/item/CS_URS_2023_01/877251110" TargetMode="External"/><Relationship Id="rId21" Type="http://schemas.openxmlformats.org/officeDocument/2006/relationships/hyperlink" Target="https://podminky.urs.cz/item/CS_URS_2023_01/181951112" TargetMode="External"/><Relationship Id="rId34" Type="http://schemas.openxmlformats.org/officeDocument/2006/relationships/hyperlink" Target="https://podminky.urs.cz/item/CS_URS_2023_01/857242122" TargetMode="External"/><Relationship Id="rId42" Type="http://schemas.openxmlformats.org/officeDocument/2006/relationships/hyperlink" Target="https://podminky.urs.cz/item/CS_URS_2023_01/891241112" TargetMode="External"/><Relationship Id="rId47" Type="http://schemas.openxmlformats.org/officeDocument/2006/relationships/hyperlink" Target="https://podminky.urs.cz/item/CS_URS_2023_01/892273122" TargetMode="External"/><Relationship Id="rId50" Type="http://schemas.openxmlformats.org/officeDocument/2006/relationships/hyperlink" Target="https://podminky.urs.cz/item/CS_URS_2023_01/893420103" TargetMode="External"/><Relationship Id="rId55" Type="http://schemas.openxmlformats.org/officeDocument/2006/relationships/hyperlink" Target="https://podminky.urs.cz/item/CS_URS_2023_01/899713111" TargetMode="External"/><Relationship Id="rId63" Type="http://schemas.openxmlformats.org/officeDocument/2006/relationships/hyperlink" Target="https://podminky.urs.cz/item/CS_URS_2023_01/998276101" TargetMode="External"/><Relationship Id="rId68" Type="http://schemas.openxmlformats.org/officeDocument/2006/relationships/hyperlink" Target="https://podminky.urs.cz/item/CS_URS_2023_01/012203000" TargetMode="External"/><Relationship Id="rId7" Type="http://schemas.openxmlformats.org/officeDocument/2006/relationships/hyperlink" Target="https://podminky.urs.cz/item/CS_URS_2023_01/113107521" TargetMode="External"/><Relationship Id="rId71" Type="http://schemas.openxmlformats.org/officeDocument/2006/relationships/hyperlink" Target="https://podminky.urs.cz/item/CS_URS_2023_01/043203003" TargetMode="External"/><Relationship Id="rId2" Type="http://schemas.openxmlformats.org/officeDocument/2006/relationships/hyperlink" Target="https://podminky.urs.cz/item/CS_URS_2023_01/111212357" TargetMode="External"/><Relationship Id="rId16" Type="http://schemas.openxmlformats.org/officeDocument/2006/relationships/hyperlink" Target="https://podminky.urs.cz/item/CS_URS_2023_01/162751119" TargetMode="External"/><Relationship Id="rId29" Type="http://schemas.openxmlformats.org/officeDocument/2006/relationships/hyperlink" Target="https://podminky.urs.cz/item/CS_URS_2022_02/452351101" TargetMode="External"/><Relationship Id="rId1" Type="http://schemas.openxmlformats.org/officeDocument/2006/relationships/hyperlink" Target="https://podminky.urs.cz/item/CS_URS_2023_01/111212217" TargetMode="External"/><Relationship Id="rId6" Type="http://schemas.openxmlformats.org/officeDocument/2006/relationships/hyperlink" Target="https://podminky.urs.cz/item/CS_URS_2023_01/112251103" TargetMode="External"/><Relationship Id="rId11" Type="http://schemas.openxmlformats.org/officeDocument/2006/relationships/hyperlink" Target="https://podminky.urs.cz/item/CS_URS_2023_01/132251104" TargetMode="External"/><Relationship Id="rId24" Type="http://schemas.openxmlformats.org/officeDocument/2006/relationships/hyperlink" Target="https://podminky.urs.cz/item/CS_URS_2023_01/451317777" TargetMode="External"/><Relationship Id="rId32" Type="http://schemas.openxmlformats.org/officeDocument/2006/relationships/hyperlink" Target="https://podminky.urs.cz/item/CS_URS_2023_01/564730101" TargetMode="External"/><Relationship Id="rId37" Type="http://schemas.openxmlformats.org/officeDocument/2006/relationships/hyperlink" Target="https://podminky.urs.cz/item/CS_URS_2023_01/877241101" TargetMode="External"/><Relationship Id="rId40" Type="http://schemas.openxmlformats.org/officeDocument/2006/relationships/hyperlink" Target="https://podminky.urs.cz/item/CS_URS_2023_01/877251113" TargetMode="External"/><Relationship Id="rId45" Type="http://schemas.openxmlformats.org/officeDocument/2006/relationships/hyperlink" Target="https://podminky.urs.cz/item/CS_URS_2023_01/891265321" TargetMode="External"/><Relationship Id="rId53" Type="http://schemas.openxmlformats.org/officeDocument/2006/relationships/hyperlink" Target="https://podminky.urs.cz/item/CS_URS_2023_01/899401112" TargetMode="External"/><Relationship Id="rId58" Type="http://schemas.openxmlformats.org/officeDocument/2006/relationships/hyperlink" Target="https://podminky.urs.cz/item/CS_URS_2023_01/953334121" TargetMode="External"/><Relationship Id="rId66" Type="http://schemas.openxmlformats.org/officeDocument/2006/relationships/hyperlink" Target="https://podminky.urs.cz/item/CS_URS_2023_01/998733101" TargetMode="External"/><Relationship Id="rId5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62751117" TargetMode="External"/><Relationship Id="rId23" Type="http://schemas.openxmlformats.org/officeDocument/2006/relationships/hyperlink" Target="https://podminky.urs.cz/item/CS_URS_2023_01/181411121" TargetMode="External"/><Relationship Id="rId28" Type="http://schemas.openxmlformats.org/officeDocument/2006/relationships/hyperlink" Target="https://podminky.urs.cz/item/CS_URS_2023_01/452313141" TargetMode="External"/><Relationship Id="rId36" Type="http://schemas.openxmlformats.org/officeDocument/2006/relationships/hyperlink" Target="https://podminky.urs.cz/item/CS_URS_2023_01/871251211" TargetMode="External"/><Relationship Id="rId49" Type="http://schemas.openxmlformats.org/officeDocument/2006/relationships/hyperlink" Target="https://podminky.urs.cz/item/CS_URS_2023_01/893420101" TargetMode="External"/><Relationship Id="rId57" Type="http://schemas.openxmlformats.org/officeDocument/2006/relationships/hyperlink" Target="https://podminky.urs.cz/item/CS_URS_2023_01/899722112" TargetMode="External"/><Relationship Id="rId61" Type="http://schemas.openxmlformats.org/officeDocument/2006/relationships/hyperlink" Target="https://podminky.urs.cz/item/CS_URS_2023_01/997013509" TargetMode="External"/><Relationship Id="rId10" Type="http://schemas.openxmlformats.org/officeDocument/2006/relationships/hyperlink" Target="https://podminky.urs.cz/item/CS_URS_2023_01/132212131" TargetMode="External"/><Relationship Id="rId19" Type="http://schemas.openxmlformats.org/officeDocument/2006/relationships/hyperlink" Target="https://podminky.urs.cz/item/CS_URS_2023_01/175111101" TargetMode="External"/><Relationship Id="rId31" Type="http://schemas.openxmlformats.org/officeDocument/2006/relationships/hyperlink" Target="https://podminky.urs.cz/item/CS_URS_2023_01/452368211" TargetMode="External"/><Relationship Id="rId44" Type="http://schemas.openxmlformats.org/officeDocument/2006/relationships/hyperlink" Target="https://podminky.urs.cz/item/CS_URS_2023_01/891261322" TargetMode="External"/><Relationship Id="rId52" Type="http://schemas.openxmlformats.org/officeDocument/2006/relationships/hyperlink" Target="https://podminky.urs.cz/item/CS_URS_2023_01/899104112" TargetMode="External"/><Relationship Id="rId60" Type="http://schemas.openxmlformats.org/officeDocument/2006/relationships/hyperlink" Target="https://podminky.urs.cz/item/CS_URS_2023_01/997013501" TargetMode="External"/><Relationship Id="rId65" Type="http://schemas.openxmlformats.org/officeDocument/2006/relationships/hyperlink" Target="https://podminky.urs.cz/item/CS_URS_2023_01/733390457" TargetMode="External"/><Relationship Id="rId4" Type="http://schemas.openxmlformats.org/officeDocument/2006/relationships/hyperlink" Target="https://podminky.urs.cz/item/CS_URS_2023_01/112251101" TargetMode="External"/><Relationship Id="rId9" Type="http://schemas.openxmlformats.org/officeDocument/2006/relationships/hyperlink" Target="https://podminky.urs.cz/item/CS_URS_2023_01/121151223" TargetMode="External"/><Relationship Id="rId14" Type="http://schemas.openxmlformats.org/officeDocument/2006/relationships/hyperlink" Target="https://podminky.urs.cz/item/CS_URS_2023_01/132551103" TargetMode="External"/><Relationship Id="rId22" Type="http://schemas.openxmlformats.org/officeDocument/2006/relationships/hyperlink" Target="https://podminky.urs.cz/item/CS_URS_2023_01/182351133" TargetMode="External"/><Relationship Id="rId27" Type="http://schemas.openxmlformats.org/officeDocument/2006/relationships/hyperlink" Target="https://podminky.urs.cz/item/CS_URS_2023_02/452112112" TargetMode="External"/><Relationship Id="rId30" Type="http://schemas.openxmlformats.org/officeDocument/2006/relationships/hyperlink" Target="https://podminky.urs.cz/item/CS_URS_2023_01/452321151" TargetMode="External"/><Relationship Id="rId35" Type="http://schemas.openxmlformats.org/officeDocument/2006/relationships/hyperlink" Target="https://podminky.urs.cz/item/CS_URS_2023_01/857261151" TargetMode="External"/><Relationship Id="rId43" Type="http://schemas.openxmlformats.org/officeDocument/2006/relationships/hyperlink" Target="https://podminky.urs.cz/item/CS_URS_2023_01/891247112" TargetMode="External"/><Relationship Id="rId48" Type="http://schemas.openxmlformats.org/officeDocument/2006/relationships/hyperlink" Target="https://podminky.urs.cz/item/CS_URS_2023_01/892372111" TargetMode="External"/><Relationship Id="rId56" Type="http://schemas.openxmlformats.org/officeDocument/2006/relationships/hyperlink" Target="https://podminky.urs.cz/item/CS_URS_2023_01/899721111" TargetMode="External"/><Relationship Id="rId64" Type="http://schemas.openxmlformats.org/officeDocument/2006/relationships/hyperlink" Target="https://podminky.urs.cz/item/CS_URS_2023_01/998276127" TargetMode="External"/><Relationship Id="rId69" Type="http://schemas.openxmlformats.org/officeDocument/2006/relationships/hyperlink" Target="https://podminky.urs.cz/item/CS_URS_2023_01/012303000" TargetMode="External"/><Relationship Id="rId8" Type="http://schemas.openxmlformats.org/officeDocument/2006/relationships/hyperlink" Target="https://podminky.urs.cz/item/CS_URS_2023_01/121151123" TargetMode="External"/><Relationship Id="rId51" Type="http://schemas.openxmlformats.org/officeDocument/2006/relationships/hyperlink" Target="https://podminky.urs.cz/item/CS_URS_2023_01/894410213" TargetMode="External"/><Relationship Id="rId72" Type="http://schemas.openxmlformats.org/officeDocument/2006/relationships/drawing" Target="../drawings/drawing5.xml"/><Relationship Id="rId3" Type="http://schemas.openxmlformats.org/officeDocument/2006/relationships/hyperlink" Target="https://podminky.urs.cz/item/CS_URS_2023_01/112101101" TargetMode="External"/><Relationship Id="rId12" Type="http://schemas.openxmlformats.org/officeDocument/2006/relationships/hyperlink" Target="https://podminky.urs.cz/item/CS_URS_2023_01/132312131" TargetMode="External"/><Relationship Id="rId17" Type="http://schemas.openxmlformats.org/officeDocument/2006/relationships/hyperlink" Target="https://podminky.urs.cz/item/CS_URS_2023_01/171201231" TargetMode="External"/><Relationship Id="rId25" Type="http://schemas.openxmlformats.org/officeDocument/2006/relationships/hyperlink" Target="https://podminky.urs.cz/item/CS_URS_2023_01/451541111" TargetMode="External"/><Relationship Id="rId33" Type="http://schemas.openxmlformats.org/officeDocument/2006/relationships/hyperlink" Target="https://podminky.urs.cz/item/CS_URS_2023_01/591141111" TargetMode="External"/><Relationship Id="rId38" Type="http://schemas.openxmlformats.org/officeDocument/2006/relationships/hyperlink" Target="https://podminky.urs.cz/item/CS_URS_2023_01/877251101" TargetMode="External"/><Relationship Id="rId46" Type="http://schemas.openxmlformats.org/officeDocument/2006/relationships/hyperlink" Target="https://podminky.urs.cz/item/CS_URS_2023_01/892271111" TargetMode="External"/><Relationship Id="rId59" Type="http://schemas.openxmlformats.org/officeDocument/2006/relationships/hyperlink" Target="https://podminky.urs.cz/item/CS_URS_2023_01/977151125" TargetMode="External"/><Relationship Id="rId67" Type="http://schemas.openxmlformats.org/officeDocument/2006/relationships/hyperlink" Target="https://podminky.urs.cz/item/CS_URS_2023_01/012103000" TargetMode="External"/><Relationship Id="rId20" Type="http://schemas.openxmlformats.org/officeDocument/2006/relationships/hyperlink" Target="https://podminky.urs.cz/item/CS_URS_2023_01/175151101" TargetMode="External"/><Relationship Id="rId41" Type="http://schemas.openxmlformats.org/officeDocument/2006/relationships/hyperlink" Target="https://podminky.urs.cz/item/CS_URS_2023_01/877251210" TargetMode="External"/><Relationship Id="rId54" Type="http://schemas.openxmlformats.org/officeDocument/2006/relationships/hyperlink" Target="https://podminky.urs.cz/item/CS_URS_2023_01/899401113" TargetMode="External"/><Relationship Id="rId62" Type="http://schemas.openxmlformats.org/officeDocument/2006/relationships/hyperlink" Target="https://podminky.urs.cz/item/CS_URS_2023_01/997013601" TargetMode="External"/><Relationship Id="rId70" Type="http://schemas.openxmlformats.org/officeDocument/2006/relationships/hyperlink" Target="https://podminky.urs.cz/item/CS_URS_2023_01/04320300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5151101" TargetMode="External"/><Relationship Id="rId18" Type="http://schemas.openxmlformats.org/officeDocument/2006/relationships/hyperlink" Target="https://podminky.urs.cz/item/CS_URS_2023_01/899913112" TargetMode="External"/><Relationship Id="rId26" Type="http://schemas.openxmlformats.org/officeDocument/2006/relationships/hyperlink" Target="https://podminky.urs.cz/item/CS_URS_2023_01/741122134" TargetMode="External"/><Relationship Id="rId39" Type="http://schemas.openxmlformats.org/officeDocument/2006/relationships/hyperlink" Target="https://podminky.urs.cz/item/CS_URS_2023_01/741322142" TargetMode="External"/><Relationship Id="rId21" Type="http://schemas.openxmlformats.org/officeDocument/2006/relationships/hyperlink" Target="https://podminky.urs.cz/item/CS_URS_2023_01/997006519" TargetMode="External"/><Relationship Id="rId34" Type="http://schemas.openxmlformats.org/officeDocument/2006/relationships/hyperlink" Target="https://podminky.urs.cz/item/CS_URS_2023_01/741320105" TargetMode="External"/><Relationship Id="rId42" Type="http://schemas.openxmlformats.org/officeDocument/2006/relationships/hyperlink" Target="https://podminky.urs.cz/item/CS_URS_2023_01/741330011" TargetMode="External"/><Relationship Id="rId47" Type="http://schemas.openxmlformats.org/officeDocument/2006/relationships/hyperlink" Target="https://podminky.urs.cz/item/CS_URS_2023_01/741420022" TargetMode="External"/><Relationship Id="rId50" Type="http://schemas.openxmlformats.org/officeDocument/2006/relationships/hyperlink" Target="https://podminky.urs.cz/item/CS_URS_2023_01/998741101" TargetMode="External"/><Relationship Id="rId55" Type="http://schemas.openxmlformats.org/officeDocument/2006/relationships/hyperlink" Target="https://podminky.urs.cz/item/CS_URS_2023_01/742220031" TargetMode="External"/><Relationship Id="rId63" Type="http://schemas.openxmlformats.org/officeDocument/2006/relationships/hyperlink" Target="https://podminky.urs.cz/item/CS_URS_2023_01/742220501" TargetMode="External"/><Relationship Id="rId68" Type="http://schemas.openxmlformats.org/officeDocument/2006/relationships/hyperlink" Target="https://podminky.urs.cz/item/CS_URS_2023_01/998742101" TargetMode="External"/><Relationship Id="rId76" Type="http://schemas.openxmlformats.org/officeDocument/2006/relationships/hyperlink" Target="https://podminky.urs.cz/item/CS_URS_2023_01/220182501" TargetMode="External"/><Relationship Id="rId84" Type="http://schemas.openxmlformats.org/officeDocument/2006/relationships/hyperlink" Target="https://podminky.urs.cz/item/CS_URS_2023_01/469981211" TargetMode="External"/><Relationship Id="rId7" Type="http://schemas.openxmlformats.org/officeDocument/2006/relationships/hyperlink" Target="https://podminky.urs.cz/item/CS_URS_2023_01/141721212" TargetMode="External"/><Relationship Id="rId71" Type="http://schemas.openxmlformats.org/officeDocument/2006/relationships/hyperlink" Target="https://podminky.urs.cz/item/CS_URS_2023_01/220110924" TargetMode="External"/><Relationship Id="rId2" Type="http://schemas.openxmlformats.org/officeDocument/2006/relationships/hyperlink" Target="https://podminky.urs.cz/item/CS_URS_2023_01/131213701" TargetMode="External"/><Relationship Id="rId16" Type="http://schemas.openxmlformats.org/officeDocument/2006/relationships/hyperlink" Target="https://podminky.urs.cz/item/CS_URS_2023_01/275313611" TargetMode="External"/><Relationship Id="rId29" Type="http://schemas.openxmlformats.org/officeDocument/2006/relationships/hyperlink" Target="https://podminky.urs.cz/item/CS_URS_2023_01/741136023" TargetMode="External"/><Relationship Id="rId11" Type="http://schemas.openxmlformats.org/officeDocument/2006/relationships/hyperlink" Target="https://podminky.urs.cz/item/CS_URS_2023_01/174151101" TargetMode="External"/><Relationship Id="rId24" Type="http://schemas.openxmlformats.org/officeDocument/2006/relationships/hyperlink" Target="https://podminky.urs.cz/item/CS_URS_2023_01/741121101" TargetMode="External"/><Relationship Id="rId32" Type="http://schemas.openxmlformats.org/officeDocument/2006/relationships/hyperlink" Target="https://podminky.urs.cz/item/CS_URS_2023_01/741211863" TargetMode="External"/><Relationship Id="rId37" Type="http://schemas.openxmlformats.org/officeDocument/2006/relationships/hyperlink" Target="https://podminky.urs.cz/item/CS_URS_2023_01/741321043" TargetMode="External"/><Relationship Id="rId40" Type="http://schemas.openxmlformats.org/officeDocument/2006/relationships/hyperlink" Target="https://podminky.urs.cz/item/CS_URS_2023_01/741322895" TargetMode="External"/><Relationship Id="rId45" Type="http://schemas.openxmlformats.org/officeDocument/2006/relationships/hyperlink" Target="https://podminky.urs.cz/item/CS_URS_2023_01/741410021" TargetMode="External"/><Relationship Id="rId53" Type="http://schemas.openxmlformats.org/officeDocument/2006/relationships/hyperlink" Target="https://podminky.urs.cz/item/CS_URS_2023_01/742210251" TargetMode="External"/><Relationship Id="rId58" Type="http://schemas.openxmlformats.org/officeDocument/2006/relationships/hyperlink" Target="https://podminky.urs.cz/item/CS_URS_2023_01/742220256" TargetMode="External"/><Relationship Id="rId66" Type="http://schemas.openxmlformats.org/officeDocument/2006/relationships/hyperlink" Target="https://podminky.urs.cz/item/CS_URS_2023_01/742330003" TargetMode="External"/><Relationship Id="rId74" Type="http://schemas.openxmlformats.org/officeDocument/2006/relationships/hyperlink" Target="https://podminky.urs.cz/item/CS_URS_2023_01/220182039" TargetMode="External"/><Relationship Id="rId79" Type="http://schemas.openxmlformats.org/officeDocument/2006/relationships/hyperlink" Target="https://podminky.urs.cz/item/CS_URS_2023_01/460902215" TargetMode="External"/><Relationship Id="rId5" Type="http://schemas.openxmlformats.org/officeDocument/2006/relationships/hyperlink" Target="https://podminky.urs.cz/item/CS_URS_2023_01/132251101" TargetMode="External"/><Relationship Id="rId61" Type="http://schemas.openxmlformats.org/officeDocument/2006/relationships/hyperlink" Target="https://podminky.urs.cz/item/CS_URS_2023_01/742220411" TargetMode="External"/><Relationship Id="rId82" Type="http://schemas.openxmlformats.org/officeDocument/2006/relationships/hyperlink" Target="https://podminky.urs.cz/item/CS_URS_2023_01/469972121" TargetMode="External"/><Relationship Id="rId19" Type="http://schemas.openxmlformats.org/officeDocument/2006/relationships/hyperlink" Target="https://podminky.urs.cz/item/CS_URS_2023_01/899913131" TargetMode="External"/><Relationship Id="rId4" Type="http://schemas.openxmlformats.org/officeDocument/2006/relationships/hyperlink" Target="https://podminky.urs.cz/item/CS_URS_2023_01/13221233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181351103" TargetMode="External"/><Relationship Id="rId22" Type="http://schemas.openxmlformats.org/officeDocument/2006/relationships/hyperlink" Target="https://podminky.urs.cz/item/CS_URS_2023_01/997013631" TargetMode="External"/><Relationship Id="rId27" Type="http://schemas.openxmlformats.org/officeDocument/2006/relationships/hyperlink" Target="https://podminky.urs.cz/item/CS_URS_2023_01/741125851" TargetMode="External"/><Relationship Id="rId30" Type="http://schemas.openxmlformats.org/officeDocument/2006/relationships/hyperlink" Target="https://podminky.urs.cz/item/CS_URS_2023_01/741210001" TargetMode="External"/><Relationship Id="rId35" Type="http://schemas.openxmlformats.org/officeDocument/2006/relationships/hyperlink" Target="https://podminky.urs.cz/item/CS_URS_2023_01/741320165" TargetMode="External"/><Relationship Id="rId43" Type="http://schemas.openxmlformats.org/officeDocument/2006/relationships/hyperlink" Target="https://podminky.urs.cz/item/CS_URS_2023_01/741330251" TargetMode="External"/><Relationship Id="rId48" Type="http://schemas.openxmlformats.org/officeDocument/2006/relationships/hyperlink" Target="https://podminky.urs.cz/item/CS_URS_2023_01/741810003" TargetMode="External"/><Relationship Id="rId56" Type="http://schemas.openxmlformats.org/officeDocument/2006/relationships/hyperlink" Target="https://podminky.urs.cz/item/CS_URS_2023_01/742220161" TargetMode="External"/><Relationship Id="rId64" Type="http://schemas.openxmlformats.org/officeDocument/2006/relationships/hyperlink" Target="https://podminky.urs.cz/item/CS_URS_2023_01/742220511" TargetMode="External"/><Relationship Id="rId69" Type="http://schemas.openxmlformats.org/officeDocument/2006/relationships/hyperlink" Target="https://podminky.urs.cz/item/CS_URS_2023_01/998742199" TargetMode="External"/><Relationship Id="rId77" Type="http://schemas.openxmlformats.org/officeDocument/2006/relationships/hyperlink" Target="https://podminky.urs.cz/item/CS_URS_2023_01/220182511" TargetMode="External"/><Relationship Id="rId8" Type="http://schemas.openxmlformats.org/officeDocument/2006/relationships/hyperlink" Target="https://podminky.urs.cz/item/CS_URS_2023_01/162751117" TargetMode="External"/><Relationship Id="rId51" Type="http://schemas.openxmlformats.org/officeDocument/2006/relationships/hyperlink" Target="https://podminky.urs.cz/item/CS_URS_2023_01/998741194" TargetMode="External"/><Relationship Id="rId72" Type="http://schemas.openxmlformats.org/officeDocument/2006/relationships/hyperlink" Target="https://podminky.urs.cz/item/CS_URS_2023_01/220182028" TargetMode="External"/><Relationship Id="rId80" Type="http://schemas.openxmlformats.org/officeDocument/2006/relationships/hyperlink" Target="https://podminky.urs.cz/item/CS_URS_2023_01/468061121" TargetMode="External"/><Relationship Id="rId85" Type="http://schemas.openxmlformats.org/officeDocument/2006/relationships/hyperlink" Target="https://podminky.urs.cz/item/CS_URS_2023_01/013203000" TargetMode="External"/><Relationship Id="rId3" Type="http://schemas.openxmlformats.org/officeDocument/2006/relationships/hyperlink" Target="https://podminky.urs.cz/item/CS_URS_2023_01/132212131" TargetMode="External"/><Relationship Id="rId12" Type="http://schemas.openxmlformats.org/officeDocument/2006/relationships/hyperlink" Target="https://podminky.urs.cz/item/CS_URS_2023_01/175111101" TargetMode="External"/><Relationship Id="rId17" Type="http://schemas.openxmlformats.org/officeDocument/2006/relationships/hyperlink" Target="https://podminky.urs.cz/item/CS_URS_2023_01/451572111" TargetMode="External"/><Relationship Id="rId25" Type="http://schemas.openxmlformats.org/officeDocument/2006/relationships/hyperlink" Target="https://podminky.urs.cz/item/CS_URS_2023_01/741121102" TargetMode="External"/><Relationship Id="rId33" Type="http://schemas.openxmlformats.org/officeDocument/2006/relationships/hyperlink" Target="https://podminky.urs.cz/item/CS_URS_2023_01/741213817" TargetMode="External"/><Relationship Id="rId38" Type="http://schemas.openxmlformats.org/officeDocument/2006/relationships/hyperlink" Target="https://podminky.urs.cz/item/CS_URS_2023_01/741322011" TargetMode="External"/><Relationship Id="rId46" Type="http://schemas.openxmlformats.org/officeDocument/2006/relationships/hyperlink" Target="https://podminky.urs.cz/item/CS_URS_2023_01/741420021" TargetMode="External"/><Relationship Id="rId59" Type="http://schemas.openxmlformats.org/officeDocument/2006/relationships/hyperlink" Target="https://podminky.urs.cz/item/CS_URS_2023_01/742220401" TargetMode="External"/><Relationship Id="rId67" Type="http://schemas.openxmlformats.org/officeDocument/2006/relationships/hyperlink" Target="https://podminky.urs.cz/item/CS_URS_2023_01/742330036" TargetMode="External"/><Relationship Id="rId20" Type="http://schemas.openxmlformats.org/officeDocument/2006/relationships/hyperlink" Target="https://podminky.urs.cz/item/CS_URS_2023_01/997006512" TargetMode="External"/><Relationship Id="rId41" Type="http://schemas.openxmlformats.org/officeDocument/2006/relationships/hyperlink" Target="https://podminky.urs.cz/item/CS_URS_2023_01/741324835" TargetMode="External"/><Relationship Id="rId54" Type="http://schemas.openxmlformats.org/officeDocument/2006/relationships/hyperlink" Target="https://podminky.urs.cz/item/CS_URS_2023_01/742220001" TargetMode="External"/><Relationship Id="rId62" Type="http://schemas.openxmlformats.org/officeDocument/2006/relationships/hyperlink" Target="https://podminky.urs.cz/item/CS_URS_2023_01/742220421" TargetMode="External"/><Relationship Id="rId70" Type="http://schemas.openxmlformats.org/officeDocument/2006/relationships/hyperlink" Target="https://podminky.urs.cz/item/CS_URS_2023_01/210191517" TargetMode="External"/><Relationship Id="rId75" Type="http://schemas.openxmlformats.org/officeDocument/2006/relationships/hyperlink" Target="https://podminky.urs.cz/item/CS_URS_2023_01/220182301" TargetMode="External"/><Relationship Id="rId83" Type="http://schemas.openxmlformats.org/officeDocument/2006/relationships/hyperlink" Target="https://podminky.urs.cz/item/CS_URS_2023_01/469981111" TargetMode="External"/><Relationship Id="rId1" Type="http://schemas.openxmlformats.org/officeDocument/2006/relationships/hyperlink" Target="https://podminky.urs.cz/item/CS_URS_2023_01/121151113" TargetMode="External"/><Relationship Id="rId6" Type="http://schemas.openxmlformats.org/officeDocument/2006/relationships/hyperlink" Target="https://podminky.urs.cz/item/CS_URS_2023_01/132251255" TargetMode="External"/><Relationship Id="rId15" Type="http://schemas.openxmlformats.org/officeDocument/2006/relationships/hyperlink" Target="https://podminky.urs.cz/item/CS_URS_2023_01/181411121" TargetMode="External"/><Relationship Id="rId23" Type="http://schemas.openxmlformats.org/officeDocument/2006/relationships/hyperlink" Target="https://podminky.urs.cz/item/CS_URS_2023_01/998276128" TargetMode="External"/><Relationship Id="rId28" Type="http://schemas.openxmlformats.org/officeDocument/2006/relationships/hyperlink" Target="https://podminky.urs.cz/item/CS_URS_2023_01/741136022" TargetMode="External"/><Relationship Id="rId36" Type="http://schemas.openxmlformats.org/officeDocument/2006/relationships/hyperlink" Target="https://podminky.urs.cz/item/CS_URS_2023_01/741320175" TargetMode="External"/><Relationship Id="rId49" Type="http://schemas.openxmlformats.org/officeDocument/2006/relationships/hyperlink" Target="https://podminky.urs.cz/item/CS_URS_2023_01/741820011" TargetMode="External"/><Relationship Id="rId57" Type="http://schemas.openxmlformats.org/officeDocument/2006/relationships/hyperlink" Target="https://podminky.urs.cz/item/CS_URS_2023_01/742220235" TargetMode="External"/><Relationship Id="rId10" Type="http://schemas.openxmlformats.org/officeDocument/2006/relationships/hyperlink" Target="https://podminky.urs.cz/item/CS_URS_2023_01/171201231" TargetMode="External"/><Relationship Id="rId31" Type="http://schemas.openxmlformats.org/officeDocument/2006/relationships/hyperlink" Target="https://podminky.urs.cz/item/CS_URS_2023_01/741210147" TargetMode="External"/><Relationship Id="rId44" Type="http://schemas.openxmlformats.org/officeDocument/2006/relationships/hyperlink" Target="https://podminky.urs.cz/item/CS_URS_2023_01/741410003" TargetMode="External"/><Relationship Id="rId52" Type="http://schemas.openxmlformats.org/officeDocument/2006/relationships/hyperlink" Target="https://podminky.urs.cz/item/CS_URS_2023_01/742210171" TargetMode="External"/><Relationship Id="rId60" Type="http://schemas.openxmlformats.org/officeDocument/2006/relationships/hyperlink" Target="https://podminky.urs.cz/item/CS_URS_2023_01/742220402" TargetMode="External"/><Relationship Id="rId65" Type="http://schemas.openxmlformats.org/officeDocument/2006/relationships/hyperlink" Target="https://podminky.urs.cz/item/CS_URS_2023_01/742250002" TargetMode="External"/><Relationship Id="rId73" Type="http://schemas.openxmlformats.org/officeDocument/2006/relationships/hyperlink" Target="https://podminky.urs.cz/item/CS_URS_2023_01/220182031" TargetMode="External"/><Relationship Id="rId78" Type="http://schemas.openxmlformats.org/officeDocument/2006/relationships/hyperlink" Target="https://podminky.urs.cz/item/CS_URS_2023_01/460671112" TargetMode="External"/><Relationship Id="rId81" Type="http://schemas.openxmlformats.org/officeDocument/2006/relationships/hyperlink" Target="https://podminky.urs.cz/item/CS_URS_2023_01/469972111" TargetMode="External"/><Relationship Id="rId86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611131121" TargetMode="External"/><Relationship Id="rId21" Type="http://schemas.openxmlformats.org/officeDocument/2006/relationships/hyperlink" Target="https://podminky.urs.cz/item/CS_URS_2023_01/311353211" TargetMode="External"/><Relationship Id="rId42" Type="http://schemas.openxmlformats.org/officeDocument/2006/relationships/hyperlink" Target="https://podminky.urs.cz/item/CS_URS_2023_01/962032230" TargetMode="External"/><Relationship Id="rId47" Type="http://schemas.openxmlformats.org/officeDocument/2006/relationships/hyperlink" Target="https://podminky.urs.cz/item/CS_URS_2023_01/966008211" TargetMode="External"/><Relationship Id="rId63" Type="http://schemas.openxmlformats.org/officeDocument/2006/relationships/hyperlink" Target="https://podminky.urs.cz/item/CS_URS_2023_01/712840862" TargetMode="External"/><Relationship Id="rId68" Type="http://schemas.openxmlformats.org/officeDocument/2006/relationships/hyperlink" Target="https://podminky.urs.cz/item/CS_URS_2023_01/762083122" TargetMode="External"/><Relationship Id="rId84" Type="http://schemas.openxmlformats.org/officeDocument/2006/relationships/hyperlink" Target="https://podminky.urs.cz/item/CS_URS_2023_01/998764101" TargetMode="External"/><Relationship Id="rId89" Type="http://schemas.openxmlformats.org/officeDocument/2006/relationships/hyperlink" Target="https://podminky.urs.cz/item/CS_URS_2023_01/767220191" TargetMode="External"/><Relationship Id="rId2" Type="http://schemas.openxmlformats.org/officeDocument/2006/relationships/hyperlink" Target="https://podminky.urs.cz/item/CS_URS_2023_01/132251101" TargetMode="External"/><Relationship Id="rId16" Type="http://schemas.openxmlformats.org/officeDocument/2006/relationships/hyperlink" Target="https://podminky.urs.cz/item/CS_URS_2023_01/279321348" TargetMode="External"/><Relationship Id="rId29" Type="http://schemas.openxmlformats.org/officeDocument/2006/relationships/hyperlink" Target="https://podminky.urs.cz/item/CS_URS_2023_01/612331141" TargetMode="External"/><Relationship Id="rId107" Type="http://schemas.openxmlformats.org/officeDocument/2006/relationships/hyperlink" Target="https://podminky.urs.cz/item/CS_URS_2023_01/783913171" TargetMode="External"/><Relationship Id="rId11" Type="http://schemas.openxmlformats.org/officeDocument/2006/relationships/hyperlink" Target="https://podminky.urs.cz/item/CS_URS_2023_01/212750101" TargetMode="External"/><Relationship Id="rId24" Type="http://schemas.openxmlformats.org/officeDocument/2006/relationships/hyperlink" Target="https://podminky.urs.cz/item/CS_URS_2023_01/342272245" TargetMode="External"/><Relationship Id="rId32" Type="http://schemas.openxmlformats.org/officeDocument/2006/relationships/hyperlink" Target="https://podminky.urs.cz/item/CS_URS_2023_01/877265211" TargetMode="External"/><Relationship Id="rId37" Type="http://schemas.openxmlformats.org/officeDocument/2006/relationships/hyperlink" Target="https://podminky.urs.cz/item/CS_URS_2023_01/935113111" TargetMode="External"/><Relationship Id="rId40" Type="http://schemas.openxmlformats.org/officeDocument/2006/relationships/hyperlink" Target="https://podminky.urs.cz/item/CS_URS_2023_01/953962112" TargetMode="External"/><Relationship Id="rId45" Type="http://schemas.openxmlformats.org/officeDocument/2006/relationships/hyperlink" Target="https://podminky.urs.cz/item/CS_URS_2023_01/965042141" TargetMode="External"/><Relationship Id="rId53" Type="http://schemas.openxmlformats.org/officeDocument/2006/relationships/hyperlink" Target="https://podminky.urs.cz/item/CS_URS_2023_01/997013501" TargetMode="External"/><Relationship Id="rId58" Type="http://schemas.openxmlformats.org/officeDocument/2006/relationships/hyperlink" Target="https://podminky.urs.cz/item/CS_URS_2023_01/711491176" TargetMode="External"/><Relationship Id="rId66" Type="http://schemas.openxmlformats.org/officeDocument/2006/relationships/hyperlink" Target="https://podminky.urs.cz/item/CS_URS_2023_01/998721101" TargetMode="External"/><Relationship Id="rId74" Type="http://schemas.openxmlformats.org/officeDocument/2006/relationships/hyperlink" Target="https://podminky.urs.cz/item/CS_URS_2023_01/764002851" TargetMode="External"/><Relationship Id="rId79" Type="http://schemas.openxmlformats.org/officeDocument/2006/relationships/hyperlink" Target="https://podminky.urs.cz/item/CS_URS_2023_01/764216465" TargetMode="External"/><Relationship Id="rId87" Type="http://schemas.openxmlformats.org/officeDocument/2006/relationships/hyperlink" Target="https://podminky.urs.cz/item/CS_URS_2023_01/998766101" TargetMode="External"/><Relationship Id="rId102" Type="http://schemas.openxmlformats.org/officeDocument/2006/relationships/hyperlink" Target="https://podminky.urs.cz/item/CS_URS_2023_01/783327101" TargetMode="External"/><Relationship Id="rId110" Type="http://schemas.openxmlformats.org/officeDocument/2006/relationships/hyperlink" Target="https://podminky.urs.cz/item/CS_URS_2023_01/784211111" TargetMode="External"/><Relationship Id="rId5" Type="http://schemas.openxmlformats.org/officeDocument/2006/relationships/hyperlink" Target="https://podminky.urs.cz/item/CS_URS_2023_01/162751117" TargetMode="External"/><Relationship Id="rId61" Type="http://schemas.openxmlformats.org/officeDocument/2006/relationships/hyperlink" Target="https://podminky.urs.cz/item/CS_URS_2023_01/712340832" TargetMode="External"/><Relationship Id="rId82" Type="http://schemas.openxmlformats.org/officeDocument/2006/relationships/hyperlink" Target="https://podminky.urs.cz/item/CS_URS_2023_01/764511443" TargetMode="External"/><Relationship Id="rId90" Type="http://schemas.openxmlformats.org/officeDocument/2006/relationships/hyperlink" Target="https://podminky.urs.cz/item/CS_URS_2023_01/767626101" TargetMode="External"/><Relationship Id="rId95" Type="http://schemas.openxmlformats.org/officeDocument/2006/relationships/hyperlink" Target="https://podminky.urs.cz/item/CS_URS_2023_01/781494511" TargetMode="External"/><Relationship Id="rId19" Type="http://schemas.openxmlformats.org/officeDocument/2006/relationships/hyperlink" Target="https://podminky.urs.cz/item/CS_URS_2023_01/311101213" TargetMode="External"/><Relationship Id="rId14" Type="http://schemas.openxmlformats.org/officeDocument/2006/relationships/hyperlink" Target="https://podminky.urs.cz/item/CS_URS_2023_01/271532212" TargetMode="External"/><Relationship Id="rId22" Type="http://schemas.openxmlformats.org/officeDocument/2006/relationships/hyperlink" Target="https://podminky.urs.cz/item/CS_URS_2023_01/311353212" TargetMode="External"/><Relationship Id="rId27" Type="http://schemas.openxmlformats.org/officeDocument/2006/relationships/hyperlink" Target="https://podminky.urs.cz/item/CS_URS_2023_01/611331141" TargetMode="External"/><Relationship Id="rId30" Type="http://schemas.openxmlformats.org/officeDocument/2006/relationships/hyperlink" Target="https://podminky.urs.cz/item/CS_URS_2023_01/622331341" TargetMode="External"/><Relationship Id="rId35" Type="http://schemas.openxmlformats.org/officeDocument/2006/relationships/hyperlink" Target="https://podminky.urs.cz/item/CS_URS_2023_01/895270201" TargetMode="External"/><Relationship Id="rId43" Type="http://schemas.openxmlformats.org/officeDocument/2006/relationships/hyperlink" Target="https://podminky.urs.cz/item/CS_URS_2023_01/962081131" TargetMode="External"/><Relationship Id="rId48" Type="http://schemas.openxmlformats.org/officeDocument/2006/relationships/hyperlink" Target="https://podminky.urs.cz/item/CS_URS_2023_01/968072245" TargetMode="External"/><Relationship Id="rId56" Type="http://schemas.openxmlformats.org/officeDocument/2006/relationships/hyperlink" Target="https://podminky.urs.cz/item/CS_URS_2023_01/998011001" TargetMode="External"/><Relationship Id="rId64" Type="http://schemas.openxmlformats.org/officeDocument/2006/relationships/hyperlink" Target="https://podminky.urs.cz/item/CS_URS_2023_01/998712101" TargetMode="External"/><Relationship Id="rId69" Type="http://schemas.openxmlformats.org/officeDocument/2006/relationships/hyperlink" Target="https://podminky.urs.cz/item/CS_URS_2023_01/762332132" TargetMode="External"/><Relationship Id="rId77" Type="http://schemas.openxmlformats.org/officeDocument/2006/relationships/hyperlink" Target="https://podminky.urs.cz/item/CS_URS_2023_01/764215446" TargetMode="External"/><Relationship Id="rId100" Type="http://schemas.openxmlformats.org/officeDocument/2006/relationships/hyperlink" Target="https://podminky.urs.cz/item/CS_URS_2023_01/783324101" TargetMode="External"/><Relationship Id="rId105" Type="http://schemas.openxmlformats.org/officeDocument/2006/relationships/hyperlink" Target="https://podminky.urs.cz/item/CS_URS_2023_01/783897607" TargetMode="External"/><Relationship Id="rId8" Type="http://schemas.openxmlformats.org/officeDocument/2006/relationships/hyperlink" Target="https://podminky.urs.cz/item/CS_URS_2023_01/174151101" TargetMode="External"/><Relationship Id="rId51" Type="http://schemas.openxmlformats.org/officeDocument/2006/relationships/hyperlink" Target="https://podminky.urs.cz/item/CS_URS_2023_01/978036191" TargetMode="External"/><Relationship Id="rId72" Type="http://schemas.openxmlformats.org/officeDocument/2006/relationships/hyperlink" Target="https://podminky.urs.cz/item/CS_URS_2023_01/998762101" TargetMode="External"/><Relationship Id="rId80" Type="http://schemas.openxmlformats.org/officeDocument/2006/relationships/hyperlink" Target="https://podminky.urs.cz/item/CS_URS_2023_01/764511403" TargetMode="External"/><Relationship Id="rId85" Type="http://schemas.openxmlformats.org/officeDocument/2006/relationships/hyperlink" Target="https://podminky.urs.cz/item/CS_URS_2023_01/766622115" TargetMode="External"/><Relationship Id="rId93" Type="http://schemas.openxmlformats.org/officeDocument/2006/relationships/hyperlink" Target="https://podminky.urs.cz/item/CS_URS_2023_01/767810113" TargetMode="External"/><Relationship Id="rId98" Type="http://schemas.openxmlformats.org/officeDocument/2006/relationships/hyperlink" Target="https://podminky.urs.cz/item/CS_URS_2023_01/998781101" TargetMode="External"/><Relationship Id="rId3" Type="http://schemas.openxmlformats.org/officeDocument/2006/relationships/hyperlink" Target="https://podminky.urs.cz/item/CS_URS_2023_01/133212811" TargetMode="External"/><Relationship Id="rId12" Type="http://schemas.openxmlformats.org/officeDocument/2006/relationships/hyperlink" Target="https://podminky.urs.cz/item/CS_URS_2023_01/212755214" TargetMode="External"/><Relationship Id="rId17" Type="http://schemas.openxmlformats.org/officeDocument/2006/relationships/hyperlink" Target="https://podminky.urs.cz/item/CS_URS_2023_01/279362021" TargetMode="External"/><Relationship Id="rId25" Type="http://schemas.openxmlformats.org/officeDocument/2006/relationships/hyperlink" Target="https://podminky.urs.cz/item/CS_URS_2023_01/451572111" TargetMode="External"/><Relationship Id="rId33" Type="http://schemas.openxmlformats.org/officeDocument/2006/relationships/hyperlink" Target="https://podminky.urs.cz/item/CS_URS_2023_01/877265221" TargetMode="External"/><Relationship Id="rId38" Type="http://schemas.openxmlformats.org/officeDocument/2006/relationships/hyperlink" Target="https://podminky.urs.cz/item/CS_URS_2023_01/935923216" TargetMode="External"/><Relationship Id="rId46" Type="http://schemas.openxmlformats.org/officeDocument/2006/relationships/hyperlink" Target="https://podminky.urs.cz/item/CS_URS_2023_01/965082923" TargetMode="External"/><Relationship Id="rId59" Type="http://schemas.openxmlformats.org/officeDocument/2006/relationships/hyperlink" Target="https://podminky.urs.cz/item/CS_URS_2023_01/998711101" TargetMode="External"/><Relationship Id="rId67" Type="http://schemas.openxmlformats.org/officeDocument/2006/relationships/hyperlink" Target="https://podminky.urs.cz/item/CS_URS_2023_01/741211817" TargetMode="External"/><Relationship Id="rId103" Type="http://schemas.openxmlformats.org/officeDocument/2006/relationships/hyperlink" Target="https://podminky.urs.cz/item/CS_URS_2023_01/783823135" TargetMode="External"/><Relationship Id="rId108" Type="http://schemas.openxmlformats.org/officeDocument/2006/relationships/hyperlink" Target="https://podminky.urs.cz/item/CS_URS_2023_01/783917161" TargetMode="External"/><Relationship Id="rId20" Type="http://schemas.openxmlformats.org/officeDocument/2006/relationships/hyperlink" Target="https://podminky.urs.cz/item/CS_URS_2023_01/311231117" TargetMode="External"/><Relationship Id="rId41" Type="http://schemas.openxmlformats.org/officeDocument/2006/relationships/hyperlink" Target="https://podminky.urs.cz/item/CS_URS_2023_01/962031133" TargetMode="External"/><Relationship Id="rId54" Type="http://schemas.openxmlformats.org/officeDocument/2006/relationships/hyperlink" Target="https://podminky.urs.cz/item/CS_URS_2023_01/997013509" TargetMode="External"/><Relationship Id="rId62" Type="http://schemas.openxmlformats.org/officeDocument/2006/relationships/hyperlink" Target="https://podminky.urs.cz/item/CS_URS_2023_01/712341559" TargetMode="External"/><Relationship Id="rId70" Type="http://schemas.openxmlformats.org/officeDocument/2006/relationships/hyperlink" Target="https://podminky.urs.cz/item/CS_URS_2023_01/762335112" TargetMode="External"/><Relationship Id="rId75" Type="http://schemas.openxmlformats.org/officeDocument/2006/relationships/hyperlink" Target="https://podminky.urs.cz/item/CS_URS_2023_01/764212662" TargetMode="External"/><Relationship Id="rId83" Type="http://schemas.openxmlformats.org/officeDocument/2006/relationships/hyperlink" Target="https://podminky.urs.cz/item/CS_URS_2023_01/764518421" TargetMode="External"/><Relationship Id="rId88" Type="http://schemas.openxmlformats.org/officeDocument/2006/relationships/hyperlink" Target="https://podminky.urs.cz/item/CS_URS_2023_01/767220120" TargetMode="External"/><Relationship Id="rId91" Type="http://schemas.openxmlformats.org/officeDocument/2006/relationships/hyperlink" Target="https://podminky.urs.cz/item/CS_URS_2023_01/767640111" TargetMode="External"/><Relationship Id="rId96" Type="http://schemas.openxmlformats.org/officeDocument/2006/relationships/hyperlink" Target="https://podminky.urs.cz/item/CS_URS_2023_01/781774116" TargetMode="External"/><Relationship Id="rId111" Type="http://schemas.openxmlformats.org/officeDocument/2006/relationships/drawing" Target="../drawings/drawing7.xml"/><Relationship Id="rId1" Type="http://schemas.openxmlformats.org/officeDocument/2006/relationships/hyperlink" Target="https://podminky.urs.cz/item/CS_URS_2023_01/132212131" TargetMode="External"/><Relationship Id="rId6" Type="http://schemas.openxmlformats.org/officeDocument/2006/relationships/hyperlink" Target="https://podminky.urs.cz/item/CS_URS_2023_01/162751119" TargetMode="External"/><Relationship Id="rId15" Type="http://schemas.openxmlformats.org/officeDocument/2006/relationships/hyperlink" Target="https://podminky.urs.cz/item/CS_URS_2023_01/273321611" TargetMode="External"/><Relationship Id="rId23" Type="http://schemas.openxmlformats.org/officeDocument/2006/relationships/hyperlink" Target="https://podminky.urs.cz/item/CS_URS_2023_01/317121213" TargetMode="External"/><Relationship Id="rId28" Type="http://schemas.openxmlformats.org/officeDocument/2006/relationships/hyperlink" Target="https://podminky.urs.cz/item/CS_URS_2023_01/612131121" TargetMode="External"/><Relationship Id="rId36" Type="http://schemas.openxmlformats.org/officeDocument/2006/relationships/hyperlink" Target="https://podminky.urs.cz/item/CS_URS_2023_01/935112111" TargetMode="External"/><Relationship Id="rId49" Type="http://schemas.openxmlformats.org/officeDocument/2006/relationships/hyperlink" Target="https://podminky.urs.cz/item/CS_URS_2023_01/978011191" TargetMode="External"/><Relationship Id="rId57" Type="http://schemas.openxmlformats.org/officeDocument/2006/relationships/hyperlink" Target="https://podminky.urs.cz/item/CS_URS_2023_01/711161273" TargetMode="External"/><Relationship Id="rId106" Type="http://schemas.openxmlformats.org/officeDocument/2006/relationships/hyperlink" Target="https://podminky.urs.cz/item/CS_URS_2023_01/783901453" TargetMode="External"/><Relationship Id="rId10" Type="http://schemas.openxmlformats.org/officeDocument/2006/relationships/hyperlink" Target="https://podminky.urs.cz/item/CS_URS_2023_01/211971121" TargetMode="External"/><Relationship Id="rId31" Type="http://schemas.openxmlformats.org/officeDocument/2006/relationships/hyperlink" Target="https://podminky.urs.cz/item/CS_URS_2023_01/871263121" TargetMode="External"/><Relationship Id="rId44" Type="http://schemas.openxmlformats.org/officeDocument/2006/relationships/hyperlink" Target="https://podminky.urs.cz/item/CS_URS_2023_01/964011211" TargetMode="External"/><Relationship Id="rId52" Type="http://schemas.openxmlformats.org/officeDocument/2006/relationships/hyperlink" Target="https://podminky.urs.cz/item/CS_URS_2023_01/997013111" TargetMode="External"/><Relationship Id="rId60" Type="http://schemas.openxmlformats.org/officeDocument/2006/relationships/hyperlink" Target="https://podminky.urs.cz/item/CS_URS_2023_01/712331111" TargetMode="External"/><Relationship Id="rId65" Type="http://schemas.openxmlformats.org/officeDocument/2006/relationships/hyperlink" Target="https://podminky.urs.cz/item/CS_URS_2023_01/721211422" TargetMode="External"/><Relationship Id="rId73" Type="http://schemas.openxmlformats.org/officeDocument/2006/relationships/hyperlink" Target="https://podminky.urs.cz/item/CS_URS_2023_01/764002841" TargetMode="External"/><Relationship Id="rId78" Type="http://schemas.openxmlformats.org/officeDocument/2006/relationships/hyperlink" Target="https://podminky.urs.cz/item/CS_URS_2023_01/764216443" TargetMode="External"/><Relationship Id="rId81" Type="http://schemas.openxmlformats.org/officeDocument/2006/relationships/hyperlink" Target="https://podminky.urs.cz/item/CS_URS_2023_01/764511423" TargetMode="External"/><Relationship Id="rId86" Type="http://schemas.openxmlformats.org/officeDocument/2006/relationships/hyperlink" Target="https://podminky.urs.cz/item/CS_URS_2023_01/766622212" TargetMode="External"/><Relationship Id="rId94" Type="http://schemas.openxmlformats.org/officeDocument/2006/relationships/hyperlink" Target="https://podminky.urs.cz/item/CS_URS_2023_01/998767101" TargetMode="External"/><Relationship Id="rId99" Type="http://schemas.openxmlformats.org/officeDocument/2006/relationships/hyperlink" Target="https://podminky.urs.cz/item/CS_URS_2023_01/783301313" TargetMode="External"/><Relationship Id="rId101" Type="http://schemas.openxmlformats.org/officeDocument/2006/relationships/hyperlink" Target="https://podminky.urs.cz/item/CS_URS_2023_01/783325101" TargetMode="External"/><Relationship Id="rId4" Type="http://schemas.openxmlformats.org/officeDocument/2006/relationships/hyperlink" Target="https://podminky.urs.cz/item/CS_URS_2023_01/133312811" TargetMode="External"/><Relationship Id="rId9" Type="http://schemas.openxmlformats.org/officeDocument/2006/relationships/hyperlink" Target="https://podminky.urs.cz/item/CS_URS_2023_01/175151101" TargetMode="External"/><Relationship Id="rId13" Type="http://schemas.openxmlformats.org/officeDocument/2006/relationships/hyperlink" Target="https://podminky.urs.cz/item/CS_URS_2023_01/214500211" TargetMode="External"/><Relationship Id="rId18" Type="http://schemas.openxmlformats.org/officeDocument/2006/relationships/hyperlink" Target="https://podminky.urs.cz/item/CS_URS_2023_01/311101211" TargetMode="External"/><Relationship Id="rId39" Type="http://schemas.openxmlformats.org/officeDocument/2006/relationships/hyperlink" Target="https://podminky.urs.cz/item/CS_URS_2023_01/953961111" TargetMode="External"/><Relationship Id="rId109" Type="http://schemas.openxmlformats.org/officeDocument/2006/relationships/hyperlink" Target="https://podminky.urs.cz/item/CS_URS_2023_01/783942251" TargetMode="External"/><Relationship Id="rId34" Type="http://schemas.openxmlformats.org/officeDocument/2006/relationships/hyperlink" Target="https://podminky.urs.cz/item/CS_URS_2023_01/894811131" TargetMode="External"/><Relationship Id="rId50" Type="http://schemas.openxmlformats.org/officeDocument/2006/relationships/hyperlink" Target="https://podminky.urs.cz/item/CS_URS_2023_01/978013191" TargetMode="External"/><Relationship Id="rId55" Type="http://schemas.openxmlformats.org/officeDocument/2006/relationships/hyperlink" Target="https://podminky.urs.cz/item/CS_URS_2023_01/997013631" TargetMode="External"/><Relationship Id="rId76" Type="http://schemas.openxmlformats.org/officeDocument/2006/relationships/hyperlink" Target="https://podminky.urs.cz/item/CS_URS_2023_01/764214411" TargetMode="External"/><Relationship Id="rId97" Type="http://schemas.openxmlformats.org/officeDocument/2006/relationships/hyperlink" Target="https://podminky.urs.cz/item/CS_URS_2023_01/781779195" TargetMode="External"/><Relationship Id="rId104" Type="http://schemas.openxmlformats.org/officeDocument/2006/relationships/hyperlink" Target="https://podminky.urs.cz/item/CS_URS_2023_01/783827425" TargetMode="External"/><Relationship Id="rId7" Type="http://schemas.openxmlformats.org/officeDocument/2006/relationships/hyperlink" Target="https://podminky.urs.cz/item/CS_URS_2023_01/171201231" TargetMode="External"/><Relationship Id="rId71" Type="http://schemas.openxmlformats.org/officeDocument/2006/relationships/hyperlink" Target="https://podminky.urs.cz/item/CS_URS_2023_01/762341024" TargetMode="External"/><Relationship Id="rId92" Type="http://schemas.openxmlformats.org/officeDocument/2006/relationships/hyperlink" Target="https://podminky.urs.cz/item/CS_URS_2023_01/76766212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724101" TargetMode="External"/><Relationship Id="rId13" Type="http://schemas.openxmlformats.org/officeDocument/2006/relationships/hyperlink" Target="https://podminky.urs.cz/item/CS_URS_2023_01/092103001" TargetMode="External"/><Relationship Id="rId3" Type="http://schemas.openxmlformats.org/officeDocument/2006/relationships/hyperlink" Target="https://podminky.urs.cz/item/CS_URS_2023_01/997013211" TargetMode="External"/><Relationship Id="rId7" Type="http://schemas.openxmlformats.org/officeDocument/2006/relationships/hyperlink" Target="https://podminky.urs.cz/item/CS_URS_2023_01/998722101" TargetMode="External"/><Relationship Id="rId12" Type="http://schemas.openxmlformats.org/officeDocument/2006/relationships/hyperlink" Target="https://podminky.urs.cz/item/CS_URS_2023_01/043114000" TargetMode="External"/><Relationship Id="rId2" Type="http://schemas.openxmlformats.org/officeDocument/2006/relationships/hyperlink" Target="https://podminky.urs.cz/item/CS_URS_2023_01/891265321" TargetMode="External"/><Relationship Id="rId1" Type="http://schemas.openxmlformats.org/officeDocument/2006/relationships/hyperlink" Target="https://podminky.urs.cz/item/CS_URS_2023_01/891261222" TargetMode="External"/><Relationship Id="rId6" Type="http://schemas.openxmlformats.org/officeDocument/2006/relationships/hyperlink" Target="https://podminky.urs.cz/item/CS_URS_2023_01/722231054" TargetMode="External"/><Relationship Id="rId11" Type="http://schemas.openxmlformats.org/officeDocument/2006/relationships/hyperlink" Target="https://podminky.urs.cz/item/CS_URS_2023_01/013203000" TargetMode="External"/><Relationship Id="rId5" Type="http://schemas.openxmlformats.org/officeDocument/2006/relationships/hyperlink" Target="https://podminky.urs.cz/item/CS_URS_2023_01/722173116" TargetMode="External"/><Relationship Id="rId15" Type="http://schemas.openxmlformats.org/officeDocument/2006/relationships/drawing" Target="../drawings/drawing8.xml"/><Relationship Id="rId10" Type="http://schemas.openxmlformats.org/officeDocument/2006/relationships/hyperlink" Target="https://podminky.urs.cz/item/CS_URS_2023_01/724311816" TargetMode="External"/><Relationship Id="rId4" Type="http://schemas.openxmlformats.org/officeDocument/2006/relationships/hyperlink" Target="https://podminky.urs.cz/item/CS_URS_2023_01/998272201" TargetMode="External"/><Relationship Id="rId9" Type="http://schemas.openxmlformats.org/officeDocument/2006/relationships/hyperlink" Target="https://podminky.urs.cz/item/CS_URS_2023_01/724211814" TargetMode="External"/><Relationship Id="rId14" Type="http://schemas.openxmlformats.org/officeDocument/2006/relationships/hyperlink" Target="https://podminky.urs.cz/item/CS_URS_2023_01/092203000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1122031" TargetMode="External"/><Relationship Id="rId18" Type="http://schemas.openxmlformats.org/officeDocument/2006/relationships/hyperlink" Target="https://podminky.urs.cz/item/CS_URS_2023_01/741213813" TargetMode="External"/><Relationship Id="rId26" Type="http://schemas.openxmlformats.org/officeDocument/2006/relationships/hyperlink" Target="https://podminky.urs.cz/item/CS_URS_2023_01/741320135" TargetMode="External"/><Relationship Id="rId39" Type="http://schemas.openxmlformats.org/officeDocument/2006/relationships/hyperlink" Target="https://podminky.urs.cz/item/CS_URS_2023_01/742220001" TargetMode="External"/><Relationship Id="rId21" Type="http://schemas.openxmlformats.org/officeDocument/2006/relationships/hyperlink" Target="https://podminky.urs.cz/item/CS_URS_2023_01/741311833" TargetMode="External"/><Relationship Id="rId34" Type="http://schemas.openxmlformats.org/officeDocument/2006/relationships/hyperlink" Target="https://podminky.urs.cz/item/CS_URS_2023_01/741371823" TargetMode="External"/><Relationship Id="rId42" Type="http://schemas.openxmlformats.org/officeDocument/2006/relationships/hyperlink" Target="https://podminky.urs.cz/item/CS_URS_2023_01/742220161" TargetMode="External"/><Relationship Id="rId47" Type="http://schemas.openxmlformats.org/officeDocument/2006/relationships/hyperlink" Target="https://podminky.urs.cz/item/CS_URS_2023_01/742220402" TargetMode="External"/><Relationship Id="rId50" Type="http://schemas.openxmlformats.org/officeDocument/2006/relationships/hyperlink" Target="https://podminky.urs.cz/item/CS_URS_2023_01/742220501" TargetMode="External"/><Relationship Id="rId55" Type="http://schemas.openxmlformats.org/officeDocument/2006/relationships/drawing" Target="../drawings/drawing9.xml"/><Relationship Id="rId7" Type="http://schemas.openxmlformats.org/officeDocument/2006/relationships/hyperlink" Target="https://podminky.urs.cz/item/CS_URS_2023_01/998011001" TargetMode="External"/><Relationship Id="rId12" Type="http://schemas.openxmlformats.org/officeDocument/2006/relationships/hyperlink" Target="https://podminky.urs.cz/item/CS_URS_2023_01/741122016" TargetMode="External"/><Relationship Id="rId17" Type="http://schemas.openxmlformats.org/officeDocument/2006/relationships/hyperlink" Target="https://podminky.urs.cz/item/CS_URS_2023_01/741213811" TargetMode="External"/><Relationship Id="rId25" Type="http://schemas.openxmlformats.org/officeDocument/2006/relationships/hyperlink" Target="https://podminky.urs.cz/item/CS_URS_2023_01/741320105" TargetMode="External"/><Relationship Id="rId33" Type="http://schemas.openxmlformats.org/officeDocument/2006/relationships/hyperlink" Target="https://podminky.urs.cz/item/CS_URS_2023_01/741371104" TargetMode="External"/><Relationship Id="rId38" Type="http://schemas.openxmlformats.org/officeDocument/2006/relationships/hyperlink" Target="https://podminky.urs.cz/item/CS_URS_2023_01/742210171" TargetMode="External"/><Relationship Id="rId46" Type="http://schemas.openxmlformats.org/officeDocument/2006/relationships/hyperlink" Target="https://podminky.urs.cz/item/CS_URS_2023_01/742220401" TargetMode="External"/><Relationship Id="rId2" Type="http://schemas.openxmlformats.org/officeDocument/2006/relationships/hyperlink" Target="https://podminky.urs.cz/item/CS_URS_2023_01/977343111" TargetMode="External"/><Relationship Id="rId16" Type="http://schemas.openxmlformats.org/officeDocument/2006/relationships/hyperlink" Target="https://podminky.urs.cz/item/CS_URS_2023_01/741210843" TargetMode="External"/><Relationship Id="rId20" Type="http://schemas.openxmlformats.org/officeDocument/2006/relationships/hyperlink" Target="https://podminky.urs.cz/item/CS_URS_2023_01/741311823" TargetMode="External"/><Relationship Id="rId29" Type="http://schemas.openxmlformats.org/officeDocument/2006/relationships/hyperlink" Target="https://podminky.urs.cz/item/CS_URS_2023_01/741322815" TargetMode="External"/><Relationship Id="rId41" Type="http://schemas.openxmlformats.org/officeDocument/2006/relationships/hyperlink" Target="https://podminky.urs.cz/item/CS_URS_2023_01/742220141" TargetMode="External"/><Relationship Id="rId54" Type="http://schemas.openxmlformats.org/officeDocument/2006/relationships/hyperlink" Target="https://podminky.urs.cz/item/CS_URS_2023_01/013203000" TargetMode="External"/><Relationship Id="rId1" Type="http://schemas.openxmlformats.org/officeDocument/2006/relationships/hyperlink" Target="https://podminky.urs.cz/item/CS_URS_2023_01/977332112" TargetMode="External"/><Relationship Id="rId6" Type="http://schemas.openxmlformats.org/officeDocument/2006/relationships/hyperlink" Target="https://podminky.urs.cz/item/CS_URS_2023_01/997013631" TargetMode="External"/><Relationship Id="rId11" Type="http://schemas.openxmlformats.org/officeDocument/2006/relationships/hyperlink" Target="https://podminky.urs.cz/item/CS_URS_2023_01/741122015" TargetMode="External"/><Relationship Id="rId24" Type="http://schemas.openxmlformats.org/officeDocument/2006/relationships/hyperlink" Target="https://podminky.urs.cz/item/CS_URS_2023_01/741313084" TargetMode="External"/><Relationship Id="rId32" Type="http://schemas.openxmlformats.org/officeDocument/2006/relationships/hyperlink" Target="https://podminky.urs.cz/item/CS_URS_2023_01/741371031" TargetMode="External"/><Relationship Id="rId37" Type="http://schemas.openxmlformats.org/officeDocument/2006/relationships/hyperlink" Target="https://podminky.urs.cz/item/CS_URS_2023_01/998741101" TargetMode="External"/><Relationship Id="rId40" Type="http://schemas.openxmlformats.org/officeDocument/2006/relationships/hyperlink" Target="https://podminky.urs.cz/item/CS_URS_2023_01/742220031" TargetMode="External"/><Relationship Id="rId45" Type="http://schemas.openxmlformats.org/officeDocument/2006/relationships/hyperlink" Target="https://podminky.urs.cz/item/CS_URS_2023_01/742220256" TargetMode="External"/><Relationship Id="rId53" Type="http://schemas.openxmlformats.org/officeDocument/2006/relationships/hyperlink" Target="https://podminky.urs.cz/item/CS_URS_2023_01/210280001" TargetMode="External"/><Relationship Id="rId5" Type="http://schemas.openxmlformats.org/officeDocument/2006/relationships/hyperlink" Target="https://podminky.urs.cz/item/CS_URS_2023_01/997013509" TargetMode="External"/><Relationship Id="rId15" Type="http://schemas.openxmlformats.org/officeDocument/2006/relationships/hyperlink" Target="https://podminky.urs.cz/item/CS_URS_2023_01/741210001" TargetMode="External"/><Relationship Id="rId23" Type="http://schemas.openxmlformats.org/officeDocument/2006/relationships/hyperlink" Target="https://podminky.urs.cz/item/CS_URS_2023_01/741313081" TargetMode="External"/><Relationship Id="rId28" Type="http://schemas.openxmlformats.org/officeDocument/2006/relationships/hyperlink" Target="https://podminky.urs.cz/item/CS_URS_2023_01/741321033" TargetMode="External"/><Relationship Id="rId36" Type="http://schemas.openxmlformats.org/officeDocument/2006/relationships/hyperlink" Target="https://podminky.urs.cz/item/CS_URS_2023_01/741371844" TargetMode="External"/><Relationship Id="rId49" Type="http://schemas.openxmlformats.org/officeDocument/2006/relationships/hyperlink" Target="https://podminky.urs.cz/item/CS_URS_2023_01/742220421" TargetMode="External"/><Relationship Id="rId10" Type="http://schemas.openxmlformats.org/officeDocument/2006/relationships/hyperlink" Target="https://podminky.urs.cz/item/CS_URS_2023_01/741110301" TargetMode="External"/><Relationship Id="rId19" Type="http://schemas.openxmlformats.org/officeDocument/2006/relationships/hyperlink" Target="https://podminky.urs.cz/item/CS_URS_2023_01/741310211" TargetMode="External"/><Relationship Id="rId31" Type="http://schemas.openxmlformats.org/officeDocument/2006/relationships/hyperlink" Target="https://podminky.urs.cz/item/CS_URS_2023_01/741324835" TargetMode="External"/><Relationship Id="rId44" Type="http://schemas.openxmlformats.org/officeDocument/2006/relationships/hyperlink" Target="https://podminky.urs.cz/item/CS_URS_2023_01/742220235" TargetMode="External"/><Relationship Id="rId52" Type="http://schemas.openxmlformats.org/officeDocument/2006/relationships/hyperlink" Target="https://podminky.urs.cz/item/CS_URS_2023_01/998742101" TargetMode="External"/><Relationship Id="rId4" Type="http://schemas.openxmlformats.org/officeDocument/2006/relationships/hyperlink" Target="https://podminky.urs.cz/item/CS_URS_2023_01/997013501" TargetMode="External"/><Relationship Id="rId9" Type="http://schemas.openxmlformats.org/officeDocument/2006/relationships/hyperlink" Target="https://podminky.urs.cz/item/CS_URS_2023_01/998735101" TargetMode="External"/><Relationship Id="rId14" Type="http://schemas.openxmlformats.org/officeDocument/2006/relationships/hyperlink" Target="https://podminky.urs.cz/item/CS_URS_2023_01/741125871" TargetMode="External"/><Relationship Id="rId22" Type="http://schemas.openxmlformats.org/officeDocument/2006/relationships/hyperlink" Target="https://podminky.urs.cz/item/CS_URS_2023_01/741311873" TargetMode="External"/><Relationship Id="rId27" Type="http://schemas.openxmlformats.org/officeDocument/2006/relationships/hyperlink" Target="https://podminky.urs.cz/item/CS_URS_2023_01/741320165" TargetMode="External"/><Relationship Id="rId30" Type="http://schemas.openxmlformats.org/officeDocument/2006/relationships/hyperlink" Target="https://podminky.urs.cz/item/CS_URS_2023_01/741322855" TargetMode="External"/><Relationship Id="rId35" Type="http://schemas.openxmlformats.org/officeDocument/2006/relationships/hyperlink" Target="https://podminky.urs.cz/item/CS_URS_2023_01/741371841" TargetMode="External"/><Relationship Id="rId43" Type="http://schemas.openxmlformats.org/officeDocument/2006/relationships/hyperlink" Target="https://podminky.urs.cz/item/CS_URS_2023_01/742220232" TargetMode="External"/><Relationship Id="rId48" Type="http://schemas.openxmlformats.org/officeDocument/2006/relationships/hyperlink" Target="https://podminky.urs.cz/item/CS_URS_2023_01/742220411" TargetMode="External"/><Relationship Id="rId8" Type="http://schemas.openxmlformats.org/officeDocument/2006/relationships/hyperlink" Target="https://podminky.urs.cz/item/CS_URS_2023_01/735411135" TargetMode="External"/><Relationship Id="rId51" Type="http://schemas.openxmlformats.org/officeDocument/2006/relationships/hyperlink" Target="https://podminky.urs.cz/item/CS_URS_2023_01/742220511" TargetMode="External"/><Relationship Id="rId3" Type="http://schemas.openxmlformats.org/officeDocument/2006/relationships/hyperlink" Target="https://podminky.urs.cz/item/CS_URS_2023_01/997013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topLeftCell="A56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90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R5" s="19"/>
      <c r="BE5" s="287" t="s">
        <v>15</v>
      </c>
      <c r="BS5" s="16" t="s">
        <v>6</v>
      </c>
    </row>
    <row r="6" spans="1:74" ht="36.9" customHeight="1">
      <c r="B6" s="19"/>
      <c r="D6" s="25" t="s">
        <v>16</v>
      </c>
      <c r="K6" s="29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R6" s="19"/>
      <c r="BE6" s="28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8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8"/>
      <c r="BS8" s="16" t="s">
        <v>6</v>
      </c>
    </row>
    <row r="9" spans="1:74" ht="14.4" customHeight="1">
      <c r="B9" s="19"/>
      <c r="AR9" s="19"/>
      <c r="BE9" s="288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88"/>
      <c r="BS10" s="16" t="s">
        <v>6</v>
      </c>
    </row>
    <row r="11" spans="1:74" ht="18.45" customHeight="1">
      <c r="B11" s="19"/>
      <c r="E11" s="24" t="s">
        <v>28</v>
      </c>
      <c r="AK11" s="26" t="s">
        <v>29</v>
      </c>
      <c r="AN11" s="24" t="s">
        <v>30</v>
      </c>
      <c r="AR11" s="19"/>
      <c r="BE11" s="288"/>
      <c r="BS11" s="16" t="s">
        <v>6</v>
      </c>
    </row>
    <row r="12" spans="1:74" ht="6.9" customHeight="1">
      <c r="B12" s="19"/>
      <c r="AR12" s="19"/>
      <c r="BE12" s="288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88"/>
      <c r="BS13" s="16" t="s">
        <v>6</v>
      </c>
    </row>
    <row r="14" spans="1:74" ht="13.2">
      <c r="B14" s="19"/>
      <c r="E14" s="292" t="s">
        <v>32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6" t="s">
        <v>29</v>
      </c>
      <c r="AN14" s="28" t="s">
        <v>32</v>
      </c>
      <c r="AR14" s="19"/>
      <c r="BE14" s="288"/>
      <c r="BS14" s="16" t="s">
        <v>6</v>
      </c>
    </row>
    <row r="15" spans="1:74" ht="6.9" customHeight="1">
      <c r="B15" s="19"/>
      <c r="AR15" s="19"/>
      <c r="BE15" s="288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88"/>
      <c r="BS16" s="16" t="s">
        <v>4</v>
      </c>
    </row>
    <row r="17" spans="2:71" ht="18.45" customHeight="1">
      <c r="B17" s="19"/>
      <c r="E17" s="24" t="s">
        <v>35</v>
      </c>
      <c r="AK17" s="26" t="s">
        <v>29</v>
      </c>
      <c r="AN17" s="24" t="s">
        <v>36</v>
      </c>
      <c r="AR17" s="19"/>
      <c r="BE17" s="288"/>
      <c r="BS17" s="16" t="s">
        <v>37</v>
      </c>
    </row>
    <row r="18" spans="2:71" ht="6.9" customHeight="1">
      <c r="B18" s="19"/>
      <c r="AR18" s="19"/>
      <c r="BE18" s="288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19</v>
      </c>
      <c r="AR19" s="19"/>
      <c r="BE19" s="288"/>
      <c r="BS19" s="16" t="s">
        <v>6</v>
      </c>
    </row>
    <row r="20" spans="2:71" ht="18.45" customHeight="1">
      <c r="B20" s="19"/>
      <c r="E20" s="24" t="s">
        <v>39</v>
      </c>
      <c r="AK20" s="26" t="s">
        <v>29</v>
      </c>
      <c r="AN20" s="24" t="s">
        <v>19</v>
      </c>
      <c r="AR20" s="19"/>
      <c r="BE20" s="288"/>
      <c r="BS20" s="16" t="s">
        <v>37</v>
      </c>
    </row>
    <row r="21" spans="2:71" ht="6.9" customHeight="1">
      <c r="B21" s="19"/>
      <c r="AR21" s="19"/>
      <c r="BE21" s="288"/>
    </row>
    <row r="22" spans="2:71" ht="12" customHeight="1">
      <c r="B22" s="19"/>
      <c r="D22" s="26" t="s">
        <v>40</v>
      </c>
      <c r="AR22" s="19"/>
      <c r="BE22" s="288"/>
    </row>
    <row r="23" spans="2:71" ht="47.25" customHeight="1">
      <c r="B23" s="19"/>
      <c r="E23" s="294" t="s">
        <v>41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19"/>
      <c r="BE23" s="288"/>
    </row>
    <row r="24" spans="2:71" ht="6.9" customHeight="1">
      <c r="B24" s="19"/>
      <c r="AR24" s="19"/>
      <c r="BE24" s="288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8"/>
    </row>
    <row r="26" spans="2:71" s="1" customFormat="1" ht="25.95" customHeight="1">
      <c r="B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95">
        <f>ROUND(AG54,2)</f>
        <v>0</v>
      </c>
      <c r="AL26" s="296"/>
      <c r="AM26" s="296"/>
      <c r="AN26" s="296"/>
      <c r="AO26" s="296"/>
      <c r="AR26" s="31"/>
      <c r="BE26" s="288"/>
    </row>
    <row r="27" spans="2:71" s="1" customFormat="1" ht="6.9" customHeight="1">
      <c r="B27" s="31"/>
      <c r="AR27" s="31"/>
      <c r="BE27" s="288"/>
    </row>
    <row r="28" spans="2:71" s="1" customFormat="1" ht="13.2">
      <c r="B28" s="31"/>
      <c r="L28" s="297" t="s">
        <v>43</v>
      </c>
      <c r="M28" s="297"/>
      <c r="N28" s="297"/>
      <c r="O28" s="297"/>
      <c r="P28" s="297"/>
      <c r="W28" s="297" t="s">
        <v>44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45</v>
      </c>
      <c r="AL28" s="297"/>
      <c r="AM28" s="297"/>
      <c r="AN28" s="297"/>
      <c r="AO28" s="297"/>
      <c r="AR28" s="31"/>
      <c r="BE28" s="288"/>
    </row>
    <row r="29" spans="2:71" s="2" customFormat="1" ht="14.4" customHeight="1">
      <c r="B29" s="35"/>
      <c r="D29" s="26" t="s">
        <v>46</v>
      </c>
      <c r="F29" s="26" t="s">
        <v>47</v>
      </c>
      <c r="L29" s="279">
        <v>0.21</v>
      </c>
      <c r="M29" s="278"/>
      <c r="N29" s="278"/>
      <c r="O29" s="278"/>
      <c r="P29" s="278"/>
      <c r="W29" s="277">
        <f>ROUND(AZ54, 2)</f>
        <v>0</v>
      </c>
      <c r="X29" s="278"/>
      <c r="Y29" s="278"/>
      <c r="Z29" s="278"/>
      <c r="AA29" s="278"/>
      <c r="AB29" s="278"/>
      <c r="AC29" s="278"/>
      <c r="AD29" s="278"/>
      <c r="AE29" s="278"/>
      <c r="AK29" s="277">
        <f>ROUND(AV54, 2)</f>
        <v>0</v>
      </c>
      <c r="AL29" s="278"/>
      <c r="AM29" s="278"/>
      <c r="AN29" s="278"/>
      <c r="AO29" s="278"/>
      <c r="AR29" s="35"/>
      <c r="BE29" s="289"/>
    </row>
    <row r="30" spans="2:71" s="2" customFormat="1" ht="14.4" customHeight="1">
      <c r="B30" s="35"/>
      <c r="F30" s="26" t="s">
        <v>48</v>
      </c>
      <c r="L30" s="279">
        <v>0.15</v>
      </c>
      <c r="M30" s="278"/>
      <c r="N30" s="278"/>
      <c r="O30" s="278"/>
      <c r="P30" s="278"/>
      <c r="W30" s="277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K30" s="277">
        <f>ROUND(AW54, 2)</f>
        <v>0</v>
      </c>
      <c r="AL30" s="278"/>
      <c r="AM30" s="278"/>
      <c r="AN30" s="278"/>
      <c r="AO30" s="278"/>
      <c r="AR30" s="35"/>
      <c r="BE30" s="289"/>
    </row>
    <row r="31" spans="2:71" s="2" customFormat="1" ht="14.4" hidden="1" customHeight="1">
      <c r="B31" s="35"/>
      <c r="F31" s="26" t="s">
        <v>49</v>
      </c>
      <c r="L31" s="279">
        <v>0.21</v>
      </c>
      <c r="M31" s="278"/>
      <c r="N31" s="278"/>
      <c r="O31" s="278"/>
      <c r="P31" s="278"/>
      <c r="W31" s="277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K31" s="277">
        <v>0</v>
      </c>
      <c r="AL31" s="278"/>
      <c r="AM31" s="278"/>
      <c r="AN31" s="278"/>
      <c r="AO31" s="278"/>
      <c r="AR31" s="35"/>
      <c r="BE31" s="289"/>
    </row>
    <row r="32" spans="2:71" s="2" customFormat="1" ht="14.4" hidden="1" customHeight="1">
      <c r="B32" s="35"/>
      <c r="F32" s="26" t="s">
        <v>50</v>
      </c>
      <c r="L32" s="279">
        <v>0.15</v>
      </c>
      <c r="M32" s="278"/>
      <c r="N32" s="278"/>
      <c r="O32" s="278"/>
      <c r="P32" s="278"/>
      <c r="W32" s="277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K32" s="277">
        <v>0</v>
      </c>
      <c r="AL32" s="278"/>
      <c r="AM32" s="278"/>
      <c r="AN32" s="278"/>
      <c r="AO32" s="278"/>
      <c r="AR32" s="35"/>
      <c r="BE32" s="289"/>
    </row>
    <row r="33" spans="2:44" s="2" customFormat="1" ht="14.4" hidden="1" customHeight="1">
      <c r="B33" s="35"/>
      <c r="F33" s="26" t="s">
        <v>51</v>
      </c>
      <c r="L33" s="279">
        <v>0</v>
      </c>
      <c r="M33" s="278"/>
      <c r="N33" s="278"/>
      <c r="O33" s="278"/>
      <c r="P33" s="278"/>
      <c r="W33" s="277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K33" s="277">
        <v>0</v>
      </c>
      <c r="AL33" s="278"/>
      <c r="AM33" s="278"/>
      <c r="AN33" s="278"/>
      <c r="AO33" s="278"/>
      <c r="AR33" s="35"/>
    </row>
    <row r="34" spans="2:44" s="1" customFormat="1" ht="6.9" customHeight="1">
      <c r="B34" s="31"/>
      <c r="AR34" s="31"/>
    </row>
    <row r="35" spans="2:44" s="1" customFormat="1" ht="25.95" customHeight="1">
      <c r="B35" s="31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83" t="s">
        <v>54</v>
      </c>
      <c r="Y35" s="281"/>
      <c r="Z35" s="281"/>
      <c r="AA35" s="281"/>
      <c r="AB35" s="281"/>
      <c r="AC35" s="38"/>
      <c r="AD35" s="38"/>
      <c r="AE35" s="38"/>
      <c r="AF35" s="38"/>
      <c r="AG35" s="38"/>
      <c r="AH35" s="38"/>
      <c r="AI35" s="38"/>
      <c r="AJ35" s="38"/>
      <c r="AK35" s="280">
        <f>SUM(AK26:AK33)</f>
        <v>0</v>
      </c>
      <c r="AL35" s="281"/>
      <c r="AM35" s="281"/>
      <c r="AN35" s="281"/>
      <c r="AO35" s="282"/>
      <c r="AP35" s="36"/>
      <c r="AQ35" s="36"/>
      <c r="AR35" s="31"/>
    </row>
    <row r="36" spans="2:44" s="1" customFormat="1" ht="6.9" customHeight="1">
      <c r="B36" s="31"/>
      <c r="AR36" s="31"/>
    </row>
    <row r="37" spans="2:44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" customHeight="1">
      <c r="B42" s="31"/>
      <c r="C42" s="20" t="s">
        <v>55</v>
      </c>
      <c r="AR42" s="31"/>
    </row>
    <row r="43" spans="2:44" s="1" customFormat="1" ht="6.9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20230321</v>
      </c>
      <c r="AR44" s="44"/>
    </row>
    <row r="45" spans="2:44" s="4" customFormat="1" ht="36.9" customHeight="1">
      <c r="B45" s="45"/>
      <c r="C45" s="46" t="s">
        <v>16</v>
      </c>
      <c r="L45" s="284" t="str">
        <f>K6</f>
        <v>Vodovod Tošovice - I. Etapa</v>
      </c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R45" s="45"/>
    </row>
    <row r="46" spans="2:44" s="1" customFormat="1" ht="6.9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Odry</v>
      </c>
      <c r="AI47" s="26" t="s">
        <v>23</v>
      </c>
      <c r="AM47" s="265" t="str">
        <f>IF(AN8= "","",AN8)</f>
        <v>28. 9. 2023</v>
      </c>
      <c r="AN47" s="265"/>
      <c r="AR47" s="31"/>
    </row>
    <row r="48" spans="2:44" s="1" customFormat="1" ht="6.9" customHeight="1">
      <c r="B48" s="31"/>
      <c r="AR48" s="31"/>
    </row>
    <row r="49" spans="1:91" s="1" customFormat="1" ht="15.15" customHeight="1">
      <c r="B49" s="31"/>
      <c r="C49" s="26" t="s">
        <v>25</v>
      </c>
      <c r="L49" s="3" t="str">
        <f>IF(E11= "","",E11)</f>
        <v>Město Odry</v>
      </c>
      <c r="AI49" s="26" t="s">
        <v>33</v>
      </c>
      <c r="AM49" s="266" t="str">
        <f>IF(E17="","",E17)</f>
        <v>Hydroelko, s.r.o.</v>
      </c>
      <c r="AN49" s="267"/>
      <c r="AO49" s="267"/>
      <c r="AP49" s="267"/>
      <c r="AR49" s="31"/>
      <c r="AS49" s="272" t="s">
        <v>56</v>
      </c>
      <c r="AT49" s="273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266" t="str">
        <f>IF(E20="","",E20)</f>
        <v xml:space="preserve"> </v>
      </c>
      <c r="AN50" s="267"/>
      <c r="AO50" s="267"/>
      <c r="AP50" s="267"/>
      <c r="AR50" s="31"/>
      <c r="AS50" s="274"/>
      <c r="AT50" s="275"/>
      <c r="BD50" s="52"/>
    </row>
    <row r="51" spans="1:91" s="1" customFormat="1" ht="10.8" customHeight="1">
      <c r="B51" s="31"/>
      <c r="AR51" s="31"/>
      <c r="AS51" s="274"/>
      <c r="AT51" s="275"/>
      <c r="BD51" s="52"/>
    </row>
    <row r="52" spans="1:91" s="1" customFormat="1" ht="29.25" customHeight="1">
      <c r="B52" s="31"/>
      <c r="C52" s="299" t="s">
        <v>57</v>
      </c>
      <c r="D52" s="269"/>
      <c r="E52" s="269"/>
      <c r="F52" s="269"/>
      <c r="G52" s="269"/>
      <c r="H52" s="53"/>
      <c r="I52" s="268" t="s">
        <v>58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1" t="s">
        <v>59</v>
      </c>
      <c r="AH52" s="269"/>
      <c r="AI52" s="269"/>
      <c r="AJ52" s="269"/>
      <c r="AK52" s="269"/>
      <c r="AL52" s="269"/>
      <c r="AM52" s="269"/>
      <c r="AN52" s="268" t="s">
        <v>60</v>
      </c>
      <c r="AO52" s="269"/>
      <c r="AP52" s="269"/>
      <c r="AQ52" s="54" t="s">
        <v>61</v>
      </c>
      <c r="AR52" s="31"/>
      <c r="AS52" s="55" t="s">
        <v>62</v>
      </c>
      <c r="AT52" s="56" t="s">
        <v>63</v>
      </c>
      <c r="AU52" s="56" t="s">
        <v>64</v>
      </c>
      <c r="AV52" s="56" t="s">
        <v>65</v>
      </c>
      <c r="AW52" s="56" t="s">
        <v>66</v>
      </c>
      <c r="AX52" s="56" t="s">
        <v>67</v>
      </c>
      <c r="AY52" s="56" t="s">
        <v>68</v>
      </c>
      <c r="AZ52" s="56" t="s">
        <v>69</v>
      </c>
      <c r="BA52" s="56" t="s">
        <v>70</v>
      </c>
      <c r="BB52" s="56" t="s">
        <v>71</v>
      </c>
      <c r="BC52" s="56" t="s">
        <v>72</v>
      </c>
      <c r="BD52" s="57" t="s">
        <v>73</v>
      </c>
    </row>
    <row r="53" spans="1:91" s="1" customFormat="1" ht="10.8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74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86">
        <f>ROUND(SUM(AG55:AG64),2)</f>
        <v>0</v>
      </c>
      <c r="AH54" s="286"/>
      <c r="AI54" s="286"/>
      <c r="AJ54" s="286"/>
      <c r="AK54" s="286"/>
      <c r="AL54" s="286"/>
      <c r="AM54" s="286"/>
      <c r="AN54" s="276">
        <f t="shared" ref="AN54:AN64" si="0">SUM(AG54,AT54)</f>
        <v>0</v>
      </c>
      <c r="AO54" s="276"/>
      <c r="AP54" s="276"/>
      <c r="AQ54" s="63" t="s">
        <v>19</v>
      </c>
      <c r="AR54" s="59"/>
      <c r="AS54" s="64">
        <f>ROUND(SUM(AS55:AS64),2)</f>
        <v>0</v>
      </c>
      <c r="AT54" s="65">
        <f t="shared" ref="AT54:AT64" si="1">ROUND(SUM(AV54:AW54),2)</f>
        <v>0</v>
      </c>
      <c r="AU54" s="66">
        <f>ROUND(SUM(AU55:AU64),5)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ROUND(SUM(AZ55:AZ64),2)</f>
        <v>0</v>
      </c>
      <c r="BA54" s="65">
        <f>ROUND(SUM(BA55:BA64),2)</f>
        <v>0</v>
      </c>
      <c r="BB54" s="65">
        <f>ROUND(SUM(BB55:BB64),2)</f>
        <v>0</v>
      </c>
      <c r="BC54" s="65">
        <f>ROUND(SUM(BC55:BC64),2)</f>
        <v>0</v>
      </c>
      <c r="BD54" s="67">
        <f>ROUND(SUM(BD55:BD64),2)</f>
        <v>0</v>
      </c>
      <c r="BS54" s="68" t="s">
        <v>75</v>
      </c>
      <c r="BT54" s="68" t="s">
        <v>76</v>
      </c>
      <c r="BU54" s="69" t="s">
        <v>77</v>
      </c>
      <c r="BV54" s="68" t="s">
        <v>78</v>
      </c>
      <c r="BW54" s="68" t="s">
        <v>5</v>
      </c>
      <c r="BX54" s="68" t="s">
        <v>79</v>
      </c>
      <c r="CL54" s="68" t="s">
        <v>19</v>
      </c>
    </row>
    <row r="55" spans="1:91" s="6" customFormat="1" ht="24.75" customHeight="1">
      <c r="A55" s="70" t="s">
        <v>80</v>
      </c>
      <c r="B55" s="71"/>
      <c r="C55" s="72"/>
      <c r="D55" s="298" t="s">
        <v>81</v>
      </c>
      <c r="E55" s="298"/>
      <c r="F55" s="298"/>
      <c r="G55" s="298"/>
      <c r="H55" s="298"/>
      <c r="I55" s="73"/>
      <c r="J55" s="298" t="s">
        <v>82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63">
        <f>'01.1.1 - IO 01 - Vodovodn...'!J30</f>
        <v>0</v>
      </c>
      <c r="AH55" s="264"/>
      <c r="AI55" s="264"/>
      <c r="AJ55" s="264"/>
      <c r="AK55" s="264"/>
      <c r="AL55" s="264"/>
      <c r="AM55" s="264"/>
      <c r="AN55" s="263">
        <f t="shared" si="0"/>
        <v>0</v>
      </c>
      <c r="AO55" s="264"/>
      <c r="AP55" s="264"/>
      <c r="AQ55" s="74" t="s">
        <v>83</v>
      </c>
      <c r="AR55" s="71"/>
      <c r="AS55" s="75">
        <v>0</v>
      </c>
      <c r="AT55" s="76">
        <f t="shared" si="1"/>
        <v>0</v>
      </c>
      <c r="AU55" s="77">
        <f>'01.1.1 - IO 01 - Vodovodn...'!P95</f>
        <v>0</v>
      </c>
      <c r="AV55" s="76">
        <f>'01.1.1 - IO 01 - Vodovodn...'!J33</f>
        <v>0</v>
      </c>
      <c r="AW55" s="76">
        <f>'01.1.1 - IO 01 - Vodovodn...'!J34</f>
        <v>0</v>
      </c>
      <c r="AX55" s="76">
        <f>'01.1.1 - IO 01 - Vodovodn...'!J35</f>
        <v>0</v>
      </c>
      <c r="AY55" s="76">
        <f>'01.1.1 - IO 01 - Vodovodn...'!J36</f>
        <v>0</v>
      </c>
      <c r="AZ55" s="76">
        <f>'01.1.1 - IO 01 - Vodovodn...'!F33</f>
        <v>0</v>
      </c>
      <c r="BA55" s="76">
        <f>'01.1.1 - IO 01 - Vodovodn...'!F34</f>
        <v>0</v>
      </c>
      <c r="BB55" s="76">
        <f>'01.1.1 - IO 01 - Vodovodn...'!F35</f>
        <v>0</v>
      </c>
      <c r="BC55" s="76">
        <f>'01.1.1 - IO 01 - Vodovodn...'!F36</f>
        <v>0</v>
      </c>
      <c r="BD55" s="78">
        <f>'01.1.1 - IO 01 - Vodovodn...'!F37</f>
        <v>0</v>
      </c>
      <c r="BT55" s="79" t="s">
        <v>84</v>
      </c>
      <c r="BV55" s="79" t="s">
        <v>78</v>
      </c>
      <c r="BW55" s="79" t="s">
        <v>85</v>
      </c>
      <c r="BX55" s="79" t="s">
        <v>5</v>
      </c>
      <c r="CL55" s="79" t="s">
        <v>19</v>
      </c>
      <c r="CM55" s="79" t="s">
        <v>86</v>
      </c>
    </row>
    <row r="56" spans="1:91" s="6" customFormat="1" ht="24.75" customHeight="1">
      <c r="A56" s="70" t="s">
        <v>80</v>
      </c>
      <c r="B56" s="71"/>
      <c r="C56" s="72"/>
      <c r="D56" s="298" t="s">
        <v>87</v>
      </c>
      <c r="E56" s="298"/>
      <c r="F56" s="298"/>
      <c r="G56" s="298"/>
      <c r="H56" s="298"/>
      <c r="I56" s="73"/>
      <c r="J56" s="298" t="s">
        <v>88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63">
        <f>'01.1.2 - IO 01 - Vodovodn...'!J30</f>
        <v>0</v>
      </c>
      <c r="AH56" s="264"/>
      <c r="AI56" s="264"/>
      <c r="AJ56" s="264"/>
      <c r="AK56" s="264"/>
      <c r="AL56" s="264"/>
      <c r="AM56" s="264"/>
      <c r="AN56" s="263">
        <f t="shared" si="0"/>
        <v>0</v>
      </c>
      <c r="AO56" s="264"/>
      <c r="AP56" s="264"/>
      <c r="AQ56" s="74" t="s">
        <v>83</v>
      </c>
      <c r="AR56" s="71"/>
      <c r="AS56" s="75">
        <v>0</v>
      </c>
      <c r="AT56" s="76">
        <f t="shared" si="1"/>
        <v>0</v>
      </c>
      <c r="AU56" s="77">
        <f>'01.1.2 - IO 01 - Vodovodn...'!P92</f>
        <v>0</v>
      </c>
      <c r="AV56" s="76">
        <f>'01.1.2 - IO 01 - Vodovodn...'!J33</f>
        <v>0</v>
      </c>
      <c r="AW56" s="76">
        <f>'01.1.2 - IO 01 - Vodovodn...'!J34</f>
        <v>0</v>
      </c>
      <c r="AX56" s="76">
        <f>'01.1.2 - IO 01 - Vodovodn...'!J35</f>
        <v>0</v>
      </c>
      <c r="AY56" s="76">
        <f>'01.1.2 - IO 01 - Vodovodn...'!J36</f>
        <v>0</v>
      </c>
      <c r="AZ56" s="76">
        <f>'01.1.2 - IO 01 - Vodovodn...'!F33</f>
        <v>0</v>
      </c>
      <c r="BA56" s="76">
        <f>'01.1.2 - IO 01 - Vodovodn...'!F34</f>
        <v>0</v>
      </c>
      <c r="BB56" s="76">
        <f>'01.1.2 - IO 01 - Vodovodn...'!F35</f>
        <v>0</v>
      </c>
      <c r="BC56" s="76">
        <f>'01.1.2 - IO 01 - Vodovodn...'!F36</f>
        <v>0</v>
      </c>
      <c r="BD56" s="78">
        <f>'01.1.2 - IO 01 - Vodovodn...'!F37</f>
        <v>0</v>
      </c>
      <c r="BT56" s="79" t="s">
        <v>84</v>
      </c>
      <c r="BV56" s="79" t="s">
        <v>78</v>
      </c>
      <c r="BW56" s="79" t="s">
        <v>89</v>
      </c>
      <c r="BX56" s="79" t="s">
        <v>5</v>
      </c>
      <c r="CL56" s="79" t="s">
        <v>19</v>
      </c>
      <c r="CM56" s="79" t="s">
        <v>86</v>
      </c>
    </row>
    <row r="57" spans="1:91" s="6" customFormat="1" ht="16.5" customHeight="1">
      <c r="A57" s="70" t="s">
        <v>80</v>
      </c>
      <c r="B57" s="71"/>
      <c r="C57" s="72"/>
      <c r="D57" s="298" t="s">
        <v>90</v>
      </c>
      <c r="E57" s="298"/>
      <c r="F57" s="298"/>
      <c r="G57" s="298"/>
      <c r="H57" s="298"/>
      <c r="I57" s="73"/>
      <c r="J57" s="298" t="s">
        <v>91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63">
        <f>'01.1.3 - IO 01 - Vodovodn...'!J30</f>
        <v>0</v>
      </c>
      <c r="AH57" s="264"/>
      <c r="AI57" s="264"/>
      <c r="AJ57" s="264"/>
      <c r="AK57" s="264"/>
      <c r="AL57" s="264"/>
      <c r="AM57" s="264"/>
      <c r="AN57" s="263">
        <f t="shared" si="0"/>
        <v>0</v>
      </c>
      <c r="AO57" s="264"/>
      <c r="AP57" s="264"/>
      <c r="AQ57" s="74" t="s">
        <v>83</v>
      </c>
      <c r="AR57" s="71"/>
      <c r="AS57" s="75">
        <v>0</v>
      </c>
      <c r="AT57" s="76">
        <f t="shared" si="1"/>
        <v>0</v>
      </c>
      <c r="AU57" s="77">
        <f>'01.1.3 - IO 01 - Vodovodn...'!P92</f>
        <v>0</v>
      </c>
      <c r="AV57" s="76">
        <f>'01.1.3 - IO 01 - Vodovodn...'!J33</f>
        <v>0</v>
      </c>
      <c r="AW57" s="76">
        <f>'01.1.3 - IO 01 - Vodovodn...'!J34</f>
        <v>0</v>
      </c>
      <c r="AX57" s="76">
        <f>'01.1.3 - IO 01 - Vodovodn...'!J35</f>
        <v>0</v>
      </c>
      <c r="AY57" s="76">
        <f>'01.1.3 - IO 01 - Vodovodn...'!J36</f>
        <v>0</v>
      </c>
      <c r="AZ57" s="76">
        <f>'01.1.3 - IO 01 - Vodovodn...'!F33</f>
        <v>0</v>
      </c>
      <c r="BA57" s="76">
        <f>'01.1.3 - IO 01 - Vodovodn...'!F34</f>
        <v>0</v>
      </c>
      <c r="BB57" s="76">
        <f>'01.1.3 - IO 01 - Vodovodn...'!F35</f>
        <v>0</v>
      </c>
      <c r="BC57" s="76">
        <f>'01.1.3 - IO 01 - Vodovodn...'!F36</f>
        <v>0</v>
      </c>
      <c r="BD57" s="78">
        <f>'01.1.3 - IO 01 - Vodovodn...'!F37</f>
        <v>0</v>
      </c>
      <c r="BT57" s="79" t="s">
        <v>84</v>
      </c>
      <c r="BV57" s="79" t="s">
        <v>78</v>
      </c>
      <c r="BW57" s="79" t="s">
        <v>92</v>
      </c>
      <c r="BX57" s="79" t="s">
        <v>5</v>
      </c>
      <c r="CL57" s="79" t="s">
        <v>19</v>
      </c>
      <c r="CM57" s="79" t="s">
        <v>86</v>
      </c>
    </row>
    <row r="58" spans="1:91" s="6" customFormat="1" ht="24.75" customHeight="1">
      <c r="A58" s="70" t="s">
        <v>80</v>
      </c>
      <c r="B58" s="71"/>
      <c r="C58" s="72"/>
      <c r="D58" s="298" t="s">
        <v>93</v>
      </c>
      <c r="E58" s="298"/>
      <c r="F58" s="298"/>
      <c r="G58" s="298"/>
      <c r="H58" s="298"/>
      <c r="I58" s="73"/>
      <c r="J58" s="298" t="s">
        <v>94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63">
        <f>'01.1.4 - IO 01 - Vodovodn...'!J30</f>
        <v>0</v>
      </c>
      <c r="AH58" s="264"/>
      <c r="AI58" s="264"/>
      <c r="AJ58" s="264"/>
      <c r="AK58" s="264"/>
      <c r="AL58" s="264"/>
      <c r="AM58" s="264"/>
      <c r="AN58" s="263">
        <f t="shared" si="0"/>
        <v>0</v>
      </c>
      <c r="AO58" s="264"/>
      <c r="AP58" s="264"/>
      <c r="AQ58" s="74" t="s">
        <v>95</v>
      </c>
      <c r="AR58" s="71"/>
      <c r="AS58" s="75">
        <v>0</v>
      </c>
      <c r="AT58" s="76">
        <f t="shared" si="1"/>
        <v>0</v>
      </c>
      <c r="AU58" s="77">
        <f>'01.1.4 - IO 01 - Vodovodn...'!P92</f>
        <v>0</v>
      </c>
      <c r="AV58" s="76">
        <f>'01.1.4 - IO 01 - Vodovodn...'!J33</f>
        <v>0</v>
      </c>
      <c r="AW58" s="76">
        <f>'01.1.4 - IO 01 - Vodovodn...'!J34</f>
        <v>0</v>
      </c>
      <c r="AX58" s="76">
        <f>'01.1.4 - IO 01 - Vodovodn...'!J35</f>
        <v>0</v>
      </c>
      <c r="AY58" s="76">
        <f>'01.1.4 - IO 01 - Vodovodn...'!J36</f>
        <v>0</v>
      </c>
      <c r="AZ58" s="76">
        <f>'01.1.4 - IO 01 - Vodovodn...'!F33</f>
        <v>0</v>
      </c>
      <c r="BA58" s="76">
        <f>'01.1.4 - IO 01 - Vodovodn...'!F34</f>
        <v>0</v>
      </c>
      <c r="BB58" s="76">
        <f>'01.1.4 - IO 01 - Vodovodn...'!F35</f>
        <v>0</v>
      </c>
      <c r="BC58" s="76">
        <f>'01.1.4 - IO 01 - Vodovodn...'!F36</f>
        <v>0</v>
      </c>
      <c r="BD58" s="78">
        <f>'01.1.4 - IO 01 - Vodovodn...'!F37</f>
        <v>0</v>
      </c>
      <c r="BT58" s="79" t="s">
        <v>84</v>
      </c>
      <c r="BV58" s="79" t="s">
        <v>78</v>
      </c>
      <c r="BW58" s="79" t="s">
        <v>96</v>
      </c>
      <c r="BX58" s="79" t="s">
        <v>5</v>
      </c>
      <c r="CL58" s="79" t="s">
        <v>19</v>
      </c>
      <c r="CM58" s="79" t="s">
        <v>86</v>
      </c>
    </row>
    <row r="59" spans="1:91" s="6" customFormat="1" ht="24.75" customHeight="1">
      <c r="A59" s="70" t="s">
        <v>80</v>
      </c>
      <c r="B59" s="71"/>
      <c r="C59" s="72"/>
      <c r="D59" s="298" t="s">
        <v>97</v>
      </c>
      <c r="E59" s="298"/>
      <c r="F59" s="298"/>
      <c r="G59" s="298"/>
      <c r="H59" s="298"/>
      <c r="I59" s="73"/>
      <c r="J59" s="298" t="s">
        <v>98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63">
        <f>'01.1.7 - IO 01 - Vodovodn...'!J30</f>
        <v>0</v>
      </c>
      <c r="AH59" s="264"/>
      <c r="AI59" s="264"/>
      <c r="AJ59" s="264"/>
      <c r="AK59" s="264"/>
      <c r="AL59" s="264"/>
      <c r="AM59" s="264"/>
      <c r="AN59" s="263">
        <f t="shared" si="0"/>
        <v>0</v>
      </c>
      <c r="AO59" s="264"/>
      <c r="AP59" s="264"/>
      <c r="AQ59" s="74" t="s">
        <v>95</v>
      </c>
      <c r="AR59" s="71"/>
      <c r="AS59" s="75">
        <v>0</v>
      </c>
      <c r="AT59" s="76">
        <f t="shared" si="1"/>
        <v>0</v>
      </c>
      <c r="AU59" s="77">
        <f>'01.1.7 - IO 01 - Vodovodn...'!P95</f>
        <v>0</v>
      </c>
      <c r="AV59" s="76">
        <f>'01.1.7 - IO 01 - Vodovodn...'!J33</f>
        <v>0</v>
      </c>
      <c r="AW59" s="76">
        <f>'01.1.7 - IO 01 - Vodovodn...'!J34</f>
        <v>0</v>
      </c>
      <c r="AX59" s="76">
        <f>'01.1.7 - IO 01 - Vodovodn...'!J35</f>
        <v>0</v>
      </c>
      <c r="AY59" s="76">
        <f>'01.1.7 - IO 01 - Vodovodn...'!J36</f>
        <v>0</v>
      </c>
      <c r="AZ59" s="76">
        <f>'01.1.7 - IO 01 - Vodovodn...'!F33</f>
        <v>0</v>
      </c>
      <c r="BA59" s="76">
        <f>'01.1.7 - IO 01 - Vodovodn...'!F34</f>
        <v>0</v>
      </c>
      <c r="BB59" s="76">
        <f>'01.1.7 - IO 01 - Vodovodn...'!F35</f>
        <v>0</v>
      </c>
      <c r="BC59" s="76">
        <f>'01.1.7 - IO 01 - Vodovodn...'!F36</f>
        <v>0</v>
      </c>
      <c r="BD59" s="78">
        <f>'01.1.7 - IO 01 - Vodovodn...'!F37</f>
        <v>0</v>
      </c>
      <c r="BT59" s="79" t="s">
        <v>84</v>
      </c>
      <c r="BV59" s="79" t="s">
        <v>78</v>
      </c>
      <c r="BW59" s="79" t="s">
        <v>99</v>
      </c>
      <c r="BX59" s="79" t="s">
        <v>5</v>
      </c>
      <c r="CL59" s="79" t="s">
        <v>19</v>
      </c>
      <c r="CM59" s="79" t="s">
        <v>86</v>
      </c>
    </row>
    <row r="60" spans="1:91" s="6" customFormat="1" ht="24.75" customHeight="1">
      <c r="A60" s="70" t="s">
        <v>80</v>
      </c>
      <c r="B60" s="71"/>
      <c r="C60" s="72"/>
      <c r="D60" s="298" t="s">
        <v>100</v>
      </c>
      <c r="E60" s="298"/>
      <c r="F60" s="298"/>
      <c r="G60" s="298"/>
      <c r="H60" s="298"/>
      <c r="I60" s="73"/>
      <c r="J60" s="298" t="s">
        <v>101</v>
      </c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8"/>
      <c r="AA60" s="298"/>
      <c r="AB60" s="298"/>
      <c r="AC60" s="298"/>
      <c r="AD60" s="298"/>
      <c r="AE60" s="298"/>
      <c r="AF60" s="298"/>
      <c r="AG60" s="263">
        <f>'02.1.1 - SO 01 - Stavební...'!J30</f>
        <v>0</v>
      </c>
      <c r="AH60" s="264"/>
      <c r="AI60" s="264"/>
      <c r="AJ60" s="264"/>
      <c r="AK60" s="264"/>
      <c r="AL60" s="264"/>
      <c r="AM60" s="264"/>
      <c r="AN60" s="263">
        <f t="shared" si="0"/>
        <v>0</v>
      </c>
      <c r="AO60" s="264"/>
      <c r="AP60" s="264"/>
      <c r="AQ60" s="74" t="s">
        <v>83</v>
      </c>
      <c r="AR60" s="71"/>
      <c r="AS60" s="75">
        <v>0</v>
      </c>
      <c r="AT60" s="76">
        <f t="shared" si="1"/>
        <v>0</v>
      </c>
      <c r="AU60" s="77">
        <f>'02.1.1 - SO 01 - Stavební...'!P101</f>
        <v>0</v>
      </c>
      <c r="AV60" s="76">
        <f>'02.1.1 - SO 01 - Stavební...'!J33</f>
        <v>0</v>
      </c>
      <c r="AW60" s="76">
        <f>'02.1.1 - SO 01 - Stavební...'!J34</f>
        <v>0</v>
      </c>
      <c r="AX60" s="76">
        <f>'02.1.1 - SO 01 - Stavební...'!J35</f>
        <v>0</v>
      </c>
      <c r="AY60" s="76">
        <f>'02.1.1 - SO 01 - Stavební...'!J36</f>
        <v>0</v>
      </c>
      <c r="AZ60" s="76">
        <f>'02.1.1 - SO 01 - Stavební...'!F33</f>
        <v>0</v>
      </c>
      <c r="BA60" s="76">
        <f>'02.1.1 - SO 01 - Stavební...'!F34</f>
        <v>0</v>
      </c>
      <c r="BB60" s="76">
        <f>'02.1.1 - SO 01 - Stavební...'!F35</f>
        <v>0</v>
      </c>
      <c r="BC60" s="76">
        <f>'02.1.1 - SO 01 - Stavební...'!F36</f>
        <v>0</v>
      </c>
      <c r="BD60" s="78">
        <f>'02.1.1 - SO 01 - Stavební...'!F37</f>
        <v>0</v>
      </c>
      <c r="BT60" s="79" t="s">
        <v>84</v>
      </c>
      <c r="BV60" s="79" t="s">
        <v>78</v>
      </c>
      <c r="BW60" s="79" t="s">
        <v>102</v>
      </c>
      <c r="BX60" s="79" t="s">
        <v>5</v>
      </c>
      <c r="CL60" s="79" t="s">
        <v>19</v>
      </c>
      <c r="CM60" s="79" t="s">
        <v>86</v>
      </c>
    </row>
    <row r="61" spans="1:91" s="6" customFormat="1" ht="24.75" customHeight="1">
      <c r="A61" s="70" t="s">
        <v>80</v>
      </c>
      <c r="B61" s="71"/>
      <c r="C61" s="72"/>
      <c r="D61" s="298" t="s">
        <v>103</v>
      </c>
      <c r="E61" s="298"/>
      <c r="F61" s="298"/>
      <c r="G61" s="298"/>
      <c r="H61" s="298"/>
      <c r="I61" s="73"/>
      <c r="J61" s="298" t="s">
        <v>104</v>
      </c>
      <c r="K61" s="298"/>
      <c r="L61" s="298"/>
      <c r="M61" s="298"/>
      <c r="N61" s="298"/>
      <c r="O61" s="298"/>
      <c r="P61" s="298"/>
      <c r="Q61" s="298"/>
      <c r="R61" s="298"/>
      <c r="S61" s="298"/>
      <c r="T61" s="298"/>
      <c r="U61" s="298"/>
      <c r="V61" s="298"/>
      <c r="W61" s="298"/>
      <c r="X61" s="298"/>
      <c r="Y61" s="298"/>
      <c r="Z61" s="298"/>
      <c r="AA61" s="298"/>
      <c r="AB61" s="298"/>
      <c r="AC61" s="298"/>
      <c r="AD61" s="298"/>
      <c r="AE61" s="298"/>
      <c r="AF61" s="298"/>
      <c r="AG61" s="263">
        <f>'02.1.2 - SO 01 - Stavební...'!J30</f>
        <v>0</v>
      </c>
      <c r="AH61" s="264"/>
      <c r="AI61" s="264"/>
      <c r="AJ61" s="264"/>
      <c r="AK61" s="264"/>
      <c r="AL61" s="264"/>
      <c r="AM61" s="264"/>
      <c r="AN61" s="263">
        <f t="shared" si="0"/>
        <v>0</v>
      </c>
      <c r="AO61" s="264"/>
      <c r="AP61" s="264"/>
      <c r="AQ61" s="74" t="s">
        <v>83</v>
      </c>
      <c r="AR61" s="71"/>
      <c r="AS61" s="75">
        <v>0</v>
      </c>
      <c r="AT61" s="76">
        <f t="shared" si="1"/>
        <v>0</v>
      </c>
      <c r="AU61" s="77">
        <f>'02.1.2 - SO 01 - Stavební...'!P90</f>
        <v>0</v>
      </c>
      <c r="AV61" s="76">
        <f>'02.1.2 - SO 01 - Stavební...'!J33</f>
        <v>0</v>
      </c>
      <c r="AW61" s="76">
        <f>'02.1.2 - SO 01 - Stavební...'!J34</f>
        <v>0</v>
      </c>
      <c r="AX61" s="76">
        <f>'02.1.2 - SO 01 - Stavební...'!J35</f>
        <v>0</v>
      </c>
      <c r="AY61" s="76">
        <f>'02.1.2 - SO 01 - Stavební...'!J36</f>
        <v>0</v>
      </c>
      <c r="AZ61" s="76">
        <f>'02.1.2 - SO 01 - Stavební...'!F33</f>
        <v>0</v>
      </c>
      <c r="BA61" s="76">
        <f>'02.1.2 - SO 01 - Stavební...'!F34</f>
        <v>0</v>
      </c>
      <c r="BB61" s="76">
        <f>'02.1.2 - SO 01 - Stavební...'!F35</f>
        <v>0</v>
      </c>
      <c r="BC61" s="76">
        <f>'02.1.2 - SO 01 - Stavební...'!F36</f>
        <v>0</v>
      </c>
      <c r="BD61" s="78">
        <f>'02.1.2 - SO 01 - Stavební...'!F37</f>
        <v>0</v>
      </c>
      <c r="BT61" s="79" t="s">
        <v>84</v>
      </c>
      <c r="BV61" s="79" t="s">
        <v>78</v>
      </c>
      <c r="BW61" s="79" t="s">
        <v>105</v>
      </c>
      <c r="BX61" s="79" t="s">
        <v>5</v>
      </c>
      <c r="CL61" s="79" t="s">
        <v>19</v>
      </c>
      <c r="CM61" s="79" t="s">
        <v>86</v>
      </c>
    </row>
    <row r="62" spans="1:91" s="6" customFormat="1" ht="24.75" customHeight="1">
      <c r="A62" s="70" t="s">
        <v>80</v>
      </c>
      <c r="B62" s="71"/>
      <c r="C62" s="72"/>
      <c r="D62" s="298" t="s">
        <v>106</v>
      </c>
      <c r="E62" s="298"/>
      <c r="F62" s="298"/>
      <c r="G62" s="298"/>
      <c r="H62" s="298"/>
      <c r="I62" s="73"/>
      <c r="J62" s="298" t="s">
        <v>107</v>
      </c>
      <c r="K62" s="298"/>
      <c r="L62" s="298"/>
      <c r="M62" s="298"/>
      <c r="N62" s="298"/>
      <c r="O62" s="298"/>
      <c r="P62" s="298"/>
      <c r="Q62" s="298"/>
      <c r="R62" s="298"/>
      <c r="S62" s="298"/>
      <c r="T62" s="298"/>
      <c r="U62" s="298"/>
      <c r="V62" s="298"/>
      <c r="W62" s="298"/>
      <c r="X62" s="298"/>
      <c r="Y62" s="298"/>
      <c r="Z62" s="298"/>
      <c r="AA62" s="298"/>
      <c r="AB62" s="298"/>
      <c r="AC62" s="298"/>
      <c r="AD62" s="298"/>
      <c r="AE62" s="298"/>
      <c r="AF62" s="298"/>
      <c r="AG62" s="263">
        <f>'02.1.3 - SO 01 - Stavební...'!J30</f>
        <v>0</v>
      </c>
      <c r="AH62" s="264"/>
      <c r="AI62" s="264"/>
      <c r="AJ62" s="264"/>
      <c r="AK62" s="264"/>
      <c r="AL62" s="264"/>
      <c r="AM62" s="264"/>
      <c r="AN62" s="263">
        <f t="shared" si="0"/>
        <v>0</v>
      </c>
      <c r="AO62" s="264"/>
      <c r="AP62" s="264"/>
      <c r="AQ62" s="74" t="s">
        <v>83</v>
      </c>
      <c r="AR62" s="71"/>
      <c r="AS62" s="75">
        <v>0</v>
      </c>
      <c r="AT62" s="76">
        <f t="shared" si="1"/>
        <v>0</v>
      </c>
      <c r="AU62" s="77">
        <f>'02.1.3 - SO 01 - Stavební...'!P91</f>
        <v>0</v>
      </c>
      <c r="AV62" s="76">
        <f>'02.1.3 - SO 01 - Stavební...'!J33</f>
        <v>0</v>
      </c>
      <c r="AW62" s="76">
        <f>'02.1.3 - SO 01 - Stavební...'!J34</f>
        <v>0</v>
      </c>
      <c r="AX62" s="76">
        <f>'02.1.3 - SO 01 - Stavební...'!J35</f>
        <v>0</v>
      </c>
      <c r="AY62" s="76">
        <f>'02.1.3 - SO 01 - Stavební...'!J36</f>
        <v>0</v>
      </c>
      <c r="AZ62" s="76">
        <f>'02.1.3 - SO 01 - Stavební...'!F33</f>
        <v>0</v>
      </c>
      <c r="BA62" s="76">
        <f>'02.1.3 - SO 01 - Stavební...'!F34</f>
        <v>0</v>
      </c>
      <c r="BB62" s="76">
        <f>'02.1.3 - SO 01 - Stavební...'!F35</f>
        <v>0</v>
      </c>
      <c r="BC62" s="76">
        <f>'02.1.3 - SO 01 - Stavební...'!F36</f>
        <v>0</v>
      </c>
      <c r="BD62" s="78">
        <f>'02.1.3 - SO 01 - Stavební...'!F37</f>
        <v>0</v>
      </c>
      <c r="BT62" s="79" t="s">
        <v>84</v>
      </c>
      <c r="BV62" s="79" t="s">
        <v>78</v>
      </c>
      <c r="BW62" s="79" t="s">
        <v>108</v>
      </c>
      <c r="BX62" s="79" t="s">
        <v>5</v>
      </c>
      <c r="CL62" s="79" t="s">
        <v>19</v>
      </c>
      <c r="CM62" s="79" t="s">
        <v>86</v>
      </c>
    </row>
    <row r="63" spans="1:91" s="6" customFormat="1" ht="16.5" customHeight="1">
      <c r="A63" s="70" t="s">
        <v>80</v>
      </c>
      <c r="B63" s="71"/>
      <c r="C63" s="72"/>
      <c r="D63" s="298" t="s">
        <v>109</v>
      </c>
      <c r="E63" s="298"/>
      <c r="F63" s="298"/>
      <c r="G63" s="298"/>
      <c r="H63" s="298"/>
      <c r="I63" s="73"/>
      <c r="J63" s="298" t="s">
        <v>110</v>
      </c>
      <c r="K63" s="298"/>
      <c r="L63" s="298"/>
      <c r="M63" s="298"/>
      <c r="N63" s="298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  <c r="AA63" s="298"/>
      <c r="AB63" s="298"/>
      <c r="AC63" s="298"/>
      <c r="AD63" s="298"/>
      <c r="AE63" s="298"/>
      <c r="AF63" s="298"/>
      <c r="AG63" s="263">
        <f>'02.3 - SO 03 – Vystojení ...'!J30</f>
        <v>0</v>
      </c>
      <c r="AH63" s="264"/>
      <c r="AI63" s="264"/>
      <c r="AJ63" s="264"/>
      <c r="AK63" s="264"/>
      <c r="AL63" s="264"/>
      <c r="AM63" s="264"/>
      <c r="AN63" s="263">
        <f t="shared" si="0"/>
        <v>0</v>
      </c>
      <c r="AO63" s="264"/>
      <c r="AP63" s="264"/>
      <c r="AQ63" s="74" t="s">
        <v>95</v>
      </c>
      <c r="AR63" s="71"/>
      <c r="AS63" s="75">
        <v>0</v>
      </c>
      <c r="AT63" s="76">
        <f t="shared" si="1"/>
        <v>0</v>
      </c>
      <c r="AU63" s="77">
        <f>'02.3 - SO 03 – Vystojení ...'!P90</f>
        <v>0</v>
      </c>
      <c r="AV63" s="76">
        <f>'02.3 - SO 03 – Vystojení ...'!J33</f>
        <v>0</v>
      </c>
      <c r="AW63" s="76">
        <f>'02.3 - SO 03 – Vystojení ...'!J34</f>
        <v>0</v>
      </c>
      <c r="AX63" s="76">
        <f>'02.3 - SO 03 – Vystojení ...'!J35</f>
        <v>0</v>
      </c>
      <c r="AY63" s="76">
        <f>'02.3 - SO 03 – Vystojení ...'!J36</f>
        <v>0</v>
      </c>
      <c r="AZ63" s="76">
        <f>'02.3 - SO 03 – Vystojení ...'!F33</f>
        <v>0</v>
      </c>
      <c r="BA63" s="76">
        <f>'02.3 - SO 03 – Vystojení ...'!F34</f>
        <v>0</v>
      </c>
      <c r="BB63" s="76">
        <f>'02.3 - SO 03 – Vystojení ...'!F35</f>
        <v>0</v>
      </c>
      <c r="BC63" s="76">
        <f>'02.3 - SO 03 – Vystojení ...'!F36</f>
        <v>0</v>
      </c>
      <c r="BD63" s="78">
        <f>'02.3 - SO 03 – Vystojení ...'!F37</f>
        <v>0</v>
      </c>
      <c r="BT63" s="79" t="s">
        <v>84</v>
      </c>
      <c r="BV63" s="79" t="s">
        <v>78</v>
      </c>
      <c r="BW63" s="79" t="s">
        <v>111</v>
      </c>
      <c r="BX63" s="79" t="s">
        <v>5</v>
      </c>
      <c r="CL63" s="79" t="s">
        <v>19</v>
      </c>
      <c r="CM63" s="79" t="s">
        <v>86</v>
      </c>
    </row>
    <row r="64" spans="1:91" s="6" customFormat="1" ht="16.5" customHeight="1">
      <c r="A64" s="70" t="s">
        <v>80</v>
      </c>
      <c r="B64" s="71"/>
      <c r="C64" s="72"/>
      <c r="D64" s="298" t="s">
        <v>112</v>
      </c>
      <c r="E64" s="298"/>
      <c r="F64" s="298"/>
      <c r="G64" s="298"/>
      <c r="H64" s="298"/>
      <c r="I64" s="73"/>
      <c r="J64" s="298" t="s">
        <v>113</v>
      </c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8"/>
      <c r="W64" s="298"/>
      <c r="X64" s="298"/>
      <c r="Y64" s="298"/>
      <c r="Z64" s="298"/>
      <c r="AA64" s="298"/>
      <c r="AB64" s="298"/>
      <c r="AC64" s="298"/>
      <c r="AD64" s="298"/>
      <c r="AE64" s="298"/>
      <c r="AF64" s="298"/>
      <c r="AG64" s="263">
        <f>'05 - Vedlejší rozpočtové ...'!J30</f>
        <v>0</v>
      </c>
      <c r="AH64" s="264"/>
      <c r="AI64" s="264"/>
      <c r="AJ64" s="264"/>
      <c r="AK64" s="264"/>
      <c r="AL64" s="264"/>
      <c r="AM64" s="264"/>
      <c r="AN64" s="263">
        <f t="shared" si="0"/>
        <v>0</v>
      </c>
      <c r="AO64" s="264"/>
      <c r="AP64" s="264"/>
      <c r="AQ64" s="74" t="s">
        <v>83</v>
      </c>
      <c r="AR64" s="71"/>
      <c r="AS64" s="80">
        <v>0</v>
      </c>
      <c r="AT64" s="81">
        <f t="shared" si="1"/>
        <v>0</v>
      </c>
      <c r="AU64" s="82">
        <f>'05 - Vedlejší rozpočtové ...'!P86</f>
        <v>0</v>
      </c>
      <c r="AV64" s="81">
        <f>'05 - Vedlejší rozpočtové ...'!J33</f>
        <v>0</v>
      </c>
      <c r="AW64" s="81">
        <f>'05 - Vedlejší rozpočtové ...'!J34</f>
        <v>0</v>
      </c>
      <c r="AX64" s="81">
        <f>'05 - Vedlejší rozpočtové ...'!J35</f>
        <v>0</v>
      </c>
      <c r="AY64" s="81">
        <f>'05 - Vedlejší rozpočtové ...'!J36</f>
        <v>0</v>
      </c>
      <c r="AZ64" s="81">
        <f>'05 - Vedlejší rozpočtové ...'!F33</f>
        <v>0</v>
      </c>
      <c r="BA64" s="81">
        <f>'05 - Vedlejší rozpočtové ...'!F34</f>
        <v>0</v>
      </c>
      <c r="BB64" s="81">
        <f>'05 - Vedlejší rozpočtové ...'!F35</f>
        <v>0</v>
      </c>
      <c r="BC64" s="81">
        <f>'05 - Vedlejší rozpočtové ...'!F36</f>
        <v>0</v>
      </c>
      <c r="BD64" s="83">
        <f>'05 - Vedlejší rozpočtové ...'!F37</f>
        <v>0</v>
      </c>
      <c r="BT64" s="79" t="s">
        <v>84</v>
      </c>
      <c r="BV64" s="79" t="s">
        <v>78</v>
      </c>
      <c r="BW64" s="79" t="s">
        <v>114</v>
      </c>
      <c r="BX64" s="79" t="s">
        <v>5</v>
      </c>
      <c r="CL64" s="79" t="s">
        <v>19</v>
      </c>
      <c r="CM64" s="79" t="s">
        <v>86</v>
      </c>
    </row>
    <row r="65" spans="2:44" s="1" customFormat="1" ht="30" customHeight="1">
      <c r="B65" s="31"/>
      <c r="AR65" s="31"/>
    </row>
    <row r="66" spans="2:44" s="1" customFormat="1" ht="6.9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31"/>
    </row>
  </sheetData>
  <sheetProtection algorithmName="SHA-512" hashValue="cJzWxjJRl8dqySEc1zV9ndmjki0rYJCTTaPIpLWANs8zqj6mGzgbYMzGSWGcj/VjFYU2bLTqGHzlpbE9hxlYkQ==" saltValue="XdOnshp8i0GQlttnr0xvKOYif2cisPRrBpt+JPjDdRyVL92RjHJlzRIb6Y+WJ/JXFTPTHsLSnsvp7NIoKb+YPA==" spinCount="100000" sheet="1" objects="1" scenarios="1" formatColumns="0" formatRows="0"/>
  <mergeCells count="78"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AK30:AO30"/>
    <mergeCell ref="L30:P30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45:AO45"/>
    <mergeCell ref="AG54:AM54"/>
    <mergeCell ref="BE5:BE32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</mergeCells>
  <hyperlinks>
    <hyperlink ref="A55" location="'01.1.1 - IO 01 - Vodovodn...'!C2" display="/" xr:uid="{00000000-0004-0000-0000-000000000000}"/>
    <hyperlink ref="A56" location="'01.1.2 - IO 01 - Vodovodn...'!C2" display="/" xr:uid="{00000000-0004-0000-0000-000001000000}"/>
    <hyperlink ref="A57" location="'01.1.3 - IO 01 - Vodovodn...'!C2" display="/" xr:uid="{00000000-0004-0000-0000-000002000000}"/>
    <hyperlink ref="A58" location="'01.1.4 - IO 01 - Vodovodn...'!C2" display="/" xr:uid="{00000000-0004-0000-0000-000003000000}"/>
    <hyperlink ref="A59" location="'01.1.7 - IO 01 - Vodovodn...'!C2" display="/" xr:uid="{00000000-0004-0000-0000-000004000000}"/>
    <hyperlink ref="A60" location="'02.1.1 - SO 01 - Stavební...'!C2" display="/" xr:uid="{00000000-0004-0000-0000-000005000000}"/>
    <hyperlink ref="A61" location="'02.1.2 - SO 01 - Stavební...'!C2" display="/" xr:uid="{00000000-0004-0000-0000-000006000000}"/>
    <hyperlink ref="A62" location="'02.1.3 - SO 01 - Stavební...'!C2" display="/" xr:uid="{00000000-0004-0000-0000-000007000000}"/>
    <hyperlink ref="A63" location="'02.3 - SO 03 – Vystojení ...'!C2" display="/" xr:uid="{00000000-0004-0000-0000-000008000000}"/>
    <hyperlink ref="A64" location="'05 - Vedlejší rozpočtové 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5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111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120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</row>
    <row r="8" spans="2:46" s="1" customFormat="1" ht="12" customHeight="1">
      <c r="B8" s="31"/>
      <c r="D8" s="26" t="s">
        <v>131</v>
      </c>
      <c r="L8" s="31"/>
    </row>
    <row r="9" spans="2:46" s="1" customFormat="1" ht="16.5" customHeight="1">
      <c r="B9" s="31"/>
      <c r="E9" s="284" t="s">
        <v>3104</v>
      </c>
      <c r="F9" s="300"/>
      <c r="G9" s="300"/>
      <c r="H9" s="30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ROUND(J90,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ROUND((SUM(BE90:BE258)),  2)</f>
        <v>0</v>
      </c>
      <c r="I33" s="89">
        <v>0.21</v>
      </c>
      <c r="J33" s="88">
        <f>ROUND(((SUM(BE90:BE258))*I33),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ROUND((SUM(BF90:BF258)),  2)</f>
        <v>0</v>
      </c>
      <c r="I34" s="89">
        <v>0.15</v>
      </c>
      <c r="J34" s="88">
        <f>ROUND(((SUM(BF90:BF258))*I34),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ROUND((SUM(BG90:BG258)),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ROUND((SUM(BH90:BH258)),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ROUND((SUM(BI90:BI258)),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16.5" customHeight="1">
      <c r="B50" s="31"/>
      <c r="E50" s="284" t="str">
        <f>E9</f>
        <v>02.3 - SO 03 – Vystojení stávajících vrtů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J90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J91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J92</f>
        <v>0</v>
      </c>
      <c r="L61" s="103"/>
    </row>
    <row r="62" spans="2:47" s="9" customFormat="1" ht="19.95" customHeight="1">
      <c r="B62" s="103"/>
      <c r="D62" s="104" t="s">
        <v>158</v>
      </c>
      <c r="E62" s="105"/>
      <c r="F62" s="105"/>
      <c r="G62" s="105"/>
      <c r="H62" s="105"/>
      <c r="I62" s="105"/>
      <c r="J62" s="106">
        <f>J120</f>
        <v>0</v>
      </c>
      <c r="L62" s="103"/>
    </row>
    <row r="63" spans="2:47" s="9" customFormat="1" ht="19.95" customHeight="1">
      <c r="B63" s="103"/>
      <c r="D63" s="104" t="s">
        <v>161</v>
      </c>
      <c r="E63" s="105"/>
      <c r="F63" s="105"/>
      <c r="G63" s="105"/>
      <c r="H63" s="105"/>
      <c r="I63" s="105"/>
      <c r="J63" s="106">
        <f>J127</f>
        <v>0</v>
      </c>
      <c r="L63" s="103"/>
    </row>
    <row r="64" spans="2:47" s="9" customFormat="1" ht="19.95" customHeight="1">
      <c r="B64" s="103"/>
      <c r="D64" s="104" t="s">
        <v>163</v>
      </c>
      <c r="E64" s="105"/>
      <c r="F64" s="105"/>
      <c r="G64" s="105"/>
      <c r="H64" s="105"/>
      <c r="I64" s="105"/>
      <c r="J64" s="106">
        <f>J139</f>
        <v>0</v>
      </c>
      <c r="L64" s="103"/>
    </row>
    <row r="65" spans="2:12" s="9" customFormat="1" ht="19.95" customHeight="1">
      <c r="B65" s="103"/>
      <c r="D65" s="104" t="s">
        <v>164</v>
      </c>
      <c r="E65" s="105"/>
      <c r="F65" s="105"/>
      <c r="G65" s="105"/>
      <c r="H65" s="105"/>
      <c r="I65" s="105"/>
      <c r="J65" s="106">
        <f>J172</f>
        <v>0</v>
      </c>
      <c r="L65" s="103"/>
    </row>
    <row r="66" spans="2:12" s="9" customFormat="1" ht="19.95" customHeight="1">
      <c r="B66" s="103"/>
      <c r="D66" s="104" t="s">
        <v>165</v>
      </c>
      <c r="E66" s="105"/>
      <c r="F66" s="105"/>
      <c r="G66" s="105"/>
      <c r="H66" s="105"/>
      <c r="I66" s="105"/>
      <c r="J66" s="106">
        <f>J187</f>
        <v>0</v>
      </c>
      <c r="L66" s="103"/>
    </row>
    <row r="67" spans="2:12" s="9" customFormat="1" ht="19.95" customHeight="1">
      <c r="B67" s="103"/>
      <c r="D67" s="104" t="s">
        <v>166</v>
      </c>
      <c r="E67" s="105"/>
      <c r="F67" s="105"/>
      <c r="G67" s="105"/>
      <c r="H67" s="105"/>
      <c r="I67" s="105"/>
      <c r="J67" s="106">
        <f>J199</f>
        <v>0</v>
      </c>
      <c r="L67" s="103"/>
    </row>
    <row r="68" spans="2:12" s="8" customFormat="1" ht="24.9" customHeight="1">
      <c r="B68" s="99"/>
      <c r="D68" s="100" t="s">
        <v>167</v>
      </c>
      <c r="E68" s="101"/>
      <c r="F68" s="101"/>
      <c r="G68" s="101"/>
      <c r="H68" s="101"/>
      <c r="I68" s="101"/>
      <c r="J68" s="102">
        <f>J206</f>
        <v>0</v>
      </c>
      <c r="L68" s="99"/>
    </row>
    <row r="69" spans="2:12" s="9" customFormat="1" ht="19.95" customHeight="1">
      <c r="B69" s="103"/>
      <c r="D69" s="104" t="s">
        <v>2752</v>
      </c>
      <c r="E69" s="105"/>
      <c r="F69" s="105"/>
      <c r="G69" s="105"/>
      <c r="H69" s="105"/>
      <c r="I69" s="105"/>
      <c r="J69" s="106">
        <f>J207</f>
        <v>0</v>
      </c>
      <c r="L69" s="103"/>
    </row>
    <row r="70" spans="2:12" s="9" customFormat="1" ht="19.95" customHeight="1">
      <c r="B70" s="103"/>
      <c r="D70" s="104" t="s">
        <v>2753</v>
      </c>
      <c r="E70" s="105"/>
      <c r="F70" s="105"/>
      <c r="G70" s="105"/>
      <c r="H70" s="105"/>
      <c r="I70" s="105"/>
      <c r="J70" s="106">
        <f>J243</f>
        <v>0</v>
      </c>
      <c r="L70" s="103"/>
    </row>
    <row r="71" spans="2:12" s="1" customFormat="1" ht="21.75" customHeight="1">
      <c r="B71" s="31"/>
      <c r="L71" s="31"/>
    </row>
    <row r="72" spans="2:12" s="1" customFormat="1" ht="6.9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" customHeight="1">
      <c r="B77" s="31"/>
      <c r="C77" s="20" t="s">
        <v>172</v>
      </c>
      <c r="L77" s="31"/>
    </row>
    <row r="78" spans="2:12" s="1" customFormat="1" ht="6.9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01" t="str">
        <f>E7</f>
        <v>Vodovod Tošovice - I. Etapa</v>
      </c>
      <c r="F80" s="302"/>
      <c r="G80" s="302"/>
      <c r="H80" s="302"/>
      <c r="L80" s="31"/>
    </row>
    <row r="81" spans="2:65" s="1" customFormat="1" ht="12" customHeight="1">
      <c r="B81" s="31"/>
      <c r="C81" s="26" t="s">
        <v>131</v>
      </c>
      <c r="L81" s="31"/>
    </row>
    <row r="82" spans="2:65" s="1" customFormat="1" ht="16.5" customHeight="1">
      <c r="B82" s="31"/>
      <c r="E82" s="284" t="str">
        <f>E9</f>
        <v>02.3 - SO 03 – Vystojení stávajících vrtů</v>
      </c>
      <c r="F82" s="300"/>
      <c r="G82" s="300"/>
      <c r="H82" s="300"/>
      <c r="L82" s="31"/>
    </row>
    <row r="83" spans="2:65" s="1" customFormat="1" ht="6.9" customHeight="1">
      <c r="B83" s="31"/>
      <c r="L83" s="31"/>
    </row>
    <row r="84" spans="2:65" s="1" customFormat="1" ht="12" customHeight="1">
      <c r="B84" s="31"/>
      <c r="C84" s="26" t="s">
        <v>21</v>
      </c>
      <c r="F84" s="24" t="str">
        <f>F12</f>
        <v>Odry</v>
      </c>
      <c r="I84" s="26" t="s">
        <v>23</v>
      </c>
      <c r="J84" s="48" t="str">
        <f>IF(J12="","",J12)</f>
        <v>28. 9. 2023</v>
      </c>
      <c r="L84" s="31"/>
    </row>
    <row r="85" spans="2:65" s="1" customFormat="1" ht="6.9" customHeight="1">
      <c r="B85" s="31"/>
      <c r="L85" s="31"/>
    </row>
    <row r="86" spans="2:65" s="1" customFormat="1" ht="15.15" customHeight="1">
      <c r="B86" s="31"/>
      <c r="C86" s="26" t="s">
        <v>25</v>
      </c>
      <c r="F86" s="24" t="str">
        <f>E15</f>
        <v>Město Odry</v>
      </c>
      <c r="I86" s="26" t="s">
        <v>33</v>
      </c>
      <c r="J86" s="29" t="str">
        <f>E21</f>
        <v>Hydroelko, s.r.o.</v>
      </c>
      <c r="L86" s="31"/>
    </row>
    <row r="87" spans="2:65" s="1" customFormat="1" ht="15.15" customHeight="1">
      <c r="B87" s="31"/>
      <c r="C87" s="26" t="s">
        <v>31</v>
      </c>
      <c r="F87" s="24" t="str">
        <f>IF(E18="","",E18)</f>
        <v>Vyplň údaj</v>
      </c>
      <c r="I87" s="26" t="s">
        <v>38</v>
      </c>
      <c r="J87" s="29" t="str">
        <f>E24</f>
        <v xml:space="preserve"> </v>
      </c>
      <c r="L87" s="31"/>
    </row>
    <row r="88" spans="2:65" s="1" customFormat="1" ht="10.35" customHeight="1">
      <c r="B88" s="31"/>
      <c r="L88" s="31"/>
    </row>
    <row r="89" spans="2:65" s="10" customFormat="1" ht="29.25" customHeight="1">
      <c r="B89" s="107"/>
      <c r="C89" s="108" t="s">
        <v>173</v>
      </c>
      <c r="D89" s="109" t="s">
        <v>61</v>
      </c>
      <c r="E89" s="109" t="s">
        <v>57</v>
      </c>
      <c r="F89" s="109" t="s">
        <v>58</v>
      </c>
      <c r="G89" s="109" t="s">
        <v>174</v>
      </c>
      <c r="H89" s="109" t="s">
        <v>175</v>
      </c>
      <c r="I89" s="109" t="s">
        <v>176</v>
      </c>
      <c r="J89" s="109" t="s">
        <v>154</v>
      </c>
      <c r="K89" s="110" t="s">
        <v>177</v>
      </c>
      <c r="L89" s="107"/>
      <c r="M89" s="55" t="s">
        <v>19</v>
      </c>
      <c r="N89" s="56" t="s">
        <v>46</v>
      </c>
      <c r="O89" s="56" t="s">
        <v>178</v>
      </c>
      <c r="P89" s="56" t="s">
        <v>179</v>
      </c>
      <c r="Q89" s="56" t="s">
        <v>180</v>
      </c>
      <c r="R89" s="56" t="s">
        <v>181</v>
      </c>
      <c r="S89" s="56" t="s">
        <v>182</v>
      </c>
      <c r="T89" s="57" t="s">
        <v>183</v>
      </c>
    </row>
    <row r="90" spans="2:65" s="1" customFormat="1" ht="22.8" customHeight="1">
      <c r="B90" s="31"/>
      <c r="C90" s="60" t="s">
        <v>184</v>
      </c>
      <c r="J90" s="111">
        <f>BK90</f>
        <v>0</v>
      </c>
      <c r="L90" s="31"/>
      <c r="M90" s="58"/>
      <c r="N90" s="49"/>
      <c r="O90" s="49"/>
      <c r="P90" s="112">
        <f>P91+P206</f>
        <v>0</v>
      </c>
      <c r="Q90" s="49"/>
      <c r="R90" s="112">
        <f>R91+R206</f>
        <v>14.175247199999999</v>
      </c>
      <c r="S90" s="49"/>
      <c r="T90" s="113">
        <f>T91+T206</f>
        <v>0.26849999999999996</v>
      </c>
      <c r="AT90" s="16" t="s">
        <v>75</v>
      </c>
      <c r="AU90" s="16" t="s">
        <v>155</v>
      </c>
      <c r="BK90" s="114">
        <f>BK91+BK206</f>
        <v>0</v>
      </c>
    </row>
    <row r="91" spans="2:65" s="11" customFormat="1" ht="25.95" customHeight="1">
      <c r="B91" s="115"/>
      <c r="D91" s="116" t="s">
        <v>75</v>
      </c>
      <c r="E91" s="117" t="s">
        <v>185</v>
      </c>
      <c r="F91" s="117" t="s">
        <v>186</v>
      </c>
      <c r="I91" s="118"/>
      <c r="J91" s="119">
        <f>BK91</f>
        <v>0</v>
      </c>
      <c r="L91" s="115"/>
      <c r="M91" s="120"/>
      <c r="P91" s="121">
        <f>P92+P120+P127+P139+P172+P187+P199</f>
        <v>0</v>
      </c>
      <c r="R91" s="121">
        <f>R92+R120+R127+R139+R172+R187+R199</f>
        <v>14.1247972</v>
      </c>
      <c r="T91" s="122">
        <f>T92+T120+T127+T139+T172+T187+T199</f>
        <v>5.0599999999999999E-2</v>
      </c>
      <c r="AR91" s="116" t="s">
        <v>84</v>
      </c>
      <c r="AT91" s="123" t="s">
        <v>75</v>
      </c>
      <c r="AU91" s="123" t="s">
        <v>76</v>
      </c>
      <c r="AY91" s="116" t="s">
        <v>187</v>
      </c>
      <c r="BK91" s="124">
        <f>BK92+BK120+BK127+BK139+BK172+BK187+BK199</f>
        <v>0</v>
      </c>
    </row>
    <row r="92" spans="2:65" s="11" customFormat="1" ht="22.8" customHeight="1">
      <c r="B92" s="115"/>
      <c r="D92" s="116" t="s">
        <v>75</v>
      </c>
      <c r="E92" s="125" t="s">
        <v>84</v>
      </c>
      <c r="F92" s="125" t="s">
        <v>188</v>
      </c>
      <c r="I92" s="118"/>
      <c r="J92" s="126">
        <f>BK92</f>
        <v>0</v>
      </c>
      <c r="L92" s="115"/>
      <c r="M92" s="120"/>
      <c r="P92" s="121">
        <f>SUM(P93:P119)</f>
        <v>0</v>
      </c>
      <c r="R92" s="121">
        <f>SUM(R93:R119)</f>
        <v>1.6000000000000001E-3</v>
      </c>
      <c r="T92" s="122">
        <f>SUM(T93:T119)</f>
        <v>0</v>
      </c>
      <c r="AR92" s="116" t="s">
        <v>84</v>
      </c>
      <c r="AT92" s="123" t="s">
        <v>75</v>
      </c>
      <c r="AU92" s="123" t="s">
        <v>84</v>
      </c>
      <c r="AY92" s="116" t="s">
        <v>187</v>
      </c>
      <c r="BK92" s="124">
        <f>SUM(BK93:BK119)</f>
        <v>0</v>
      </c>
    </row>
    <row r="93" spans="2:65" s="1" customFormat="1" ht="24.15" customHeight="1">
      <c r="B93" s="31"/>
      <c r="C93" s="127" t="s">
        <v>84</v>
      </c>
      <c r="D93" s="127" t="s">
        <v>189</v>
      </c>
      <c r="E93" s="128" t="s">
        <v>3105</v>
      </c>
      <c r="F93" s="129" t="s">
        <v>3106</v>
      </c>
      <c r="G93" s="130" t="s">
        <v>192</v>
      </c>
      <c r="H93" s="131">
        <v>64</v>
      </c>
      <c r="I93" s="132"/>
      <c r="J93" s="133">
        <f>ROUND(I93*H93,2)</f>
        <v>0</v>
      </c>
      <c r="K93" s="129" t="s">
        <v>193</v>
      </c>
      <c r="L93" s="31"/>
      <c r="M93" s="134" t="s">
        <v>19</v>
      </c>
      <c r="N93" s="135" t="s">
        <v>47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194</v>
      </c>
      <c r="AT93" s="138" t="s">
        <v>189</v>
      </c>
      <c r="AU93" s="138" t="s">
        <v>86</v>
      </c>
      <c r="AY93" s="16" t="s">
        <v>187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84</v>
      </c>
      <c r="BK93" s="139">
        <f>ROUND(I93*H93,2)</f>
        <v>0</v>
      </c>
      <c r="BL93" s="16" t="s">
        <v>194</v>
      </c>
      <c r="BM93" s="138" t="s">
        <v>3107</v>
      </c>
    </row>
    <row r="94" spans="2:65" s="1" customFormat="1" ht="19.2">
      <c r="B94" s="31"/>
      <c r="D94" s="140" t="s">
        <v>196</v>
      </c>
      <c r="F94" s="141" t="s">
        <v>3108</v>
      </c>
      <c r="I94" s="142"/>
      <c r="L94" s="31"/>
      <c r="M94" s="143"/>
      <c r="T94" s="52"/>
      <c r="AT94" s="16" t="s">
        <v>196</v>
      </c>
      <c r="AU94" s="16" t="s">
        <v>86</v>
      </c>
    </row>
    <row r="95" spans="2:65" s="1" customFormat="1">
      <c r="B95" s="31"/>
      <c r="D95" s="144" t="s">
        <v>198</v>
      </c>
      <c r="F95" s="145" t="s">
        <v>3109</v>
      </c>
      <c r="I95" s="142"/>
      <c r="L95" s="31"/>
      <c r="M95" s="143"/>
      <c r="T95" s="52"/>
      <c r="AT95" s="16" t="s">
        <v>198</v>
      </c>
      <c r="AU95" s="16" t="s">
        <v>86</v>
      </c>
    </row>
    <row r="96" spans="2:65" s="12" customFormat="1">
      <c r="B96" s="146"/>
      <c r="D96" s="140" t="s">
        <v>200</v>
      </c>
      <c r="E96" s="147" t="s">
        <v>19</v>
      </c>
      <c r="F96" s="148" t="s">
        <v>3110</v>
      </c>
      <c r="H96" s="149">
        <v>64</v>
      </c>
      <c r="I96" s="150"/>
      <c r="L96" s="146"/>
      <c r="M96" s="151"/>
      <c r="T96" s="152"/>
      <c r="AT96" s="147" t="s">
        <v>200</v>
      </c>
      <c r="AU96" s="147" t="s">
        <v>86</v>
      </c>
      <c r="AV96" s="12" t="s">
        <v>86</v>
      </c>
      <c r="AW96" s="12" t="s">
        <v>37</v>
      </c>
      <c r="AX96" s="12" t="s">
        <v>84</v>
      </c>
      <c r="AY96" s="147" t="s">
        <v>187</v>
      </c>
    </row>
    <row r="97" spans="2:65" s="1" customFormat="1" ht="24.15" customHeight="1">
      <c r="B97" s="31"/>
      <c r="C97" s="127" t="s">
        <v>86</v>
      </c>
      <c r="D97" s="127" t="s">
        <v>189</v>
      </c>
      <c r="E97" s="128" t="s">
        <v>3111</v>
      </c>
      <c r="F97" s="129" t="s">
        <v>3112</v>
      </c>
      <c r="G97" s="130" t="s">
        <v>204</v>
      </c>
      <c r="H97" s="131">
        <v>2.8</v>
      </c>
      <c r="I97" s="132"/>
      <c r="J97" s="133">
        <f>ROUND(I97*H97,2)</f>
        <v>0</v>
      </c>
      <c r="K97" s="129" t="s">
        <v>193</v>
      </c>
      <c r="L97" s="31"/>
      <c r="M97" s="134" t="s">
        <v>19</v>
      </c>
      <c r="N97" s="135" t="s">
        <v>47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194</v>
      </c>
      <c r="AT97" s="138" t="s">
        <v>189</v>
      </c>
      <c r="AU97" s="138" t="s">
        <v>86</v>
      </c>
      <c r="AY97" s="16" t="s">
        <v>187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84</v>
      </c>
      <c r="BK97" s="139">
        <f>ROUND(I97*H97,2)</f>
        <v>0</v>
      </c>
      <c r="BL97" s="16" t="s">
        <v>194</v>
      </c>
      <c r="BM97" s="138" t="s">
        <v>3113</v>
      </c>
    </row>
    <row r="98" spans="2:65" s="1" customFormat="1" ht="28.8">
      <c r="B98" s="31"/>
      <c r="D98" s="140" t="s">
        <v>196</v>
      </c>
      <c r="F98" s="141" t="s">
        <v>3114</v>
      </c>
      <c r="I98" s="142"/>
      <c r="L98" s="31"/>
      <c r="M98" s="143"/>
      <c r="T98" s="52"/>
      <c r="AT98" s="16" t="s">
        <v>196</v>
      </c>
      <c r="AU98" s="16" t="s">
        <v>86</v>
      </c>
    </row>
    <row r="99" spans="2:65" s="1" customFormat="1">
      <c r="B99" s="31"/>
      <c r="D99" s="144" t="s">
        <v>198</v>
      </c>
      <c r="F99" s="145" t="s">
        <v>3115</v>
      </c>
      <c r="I99" s="142"/>
      <c r="L99" s="31"/>
      <c r="M99" s="143"/>
      <c r="T99" s="52"/>
      <c r="AT99" s="16" t="s">
        <v>198</v>
      </c>
      <c r="AU99" s="16" t="s">
        <v>86</v>
      </c>
    </row>
    <row r="100" spans="2:65" s="12" customFormat="1">
      <c r="B100" s="146"/>
      <c r="D100" s="140" t="s">
        <v>200</v>
      </c>
      <c r="E100" s="147" t="s">
        <v>19</v>
      </c>
      <c r="F100" s="148" t="s">
        <v>3116</v>
      </c>
      <c r="H100" s="149">
        <v>2.8</v>
      </c>
      <c r="I100" s="150"/>
      <c r="L100" s="146"/>
      <c r="M100" s="151"/>
      <c r="T100" s="152"/>
      <c r="AT100" s="147" t="s">
        <v>200</v>
      </c>
      <c r="AU100" s="147" t="s">
        <v>86</v>
      </c>
      <c r="AV100" s="12" t="s">
        <v>86</v>
      </c>
      <c r="AW100" s="12" t="s">
        <v>37</v>
      </c>
      <c r="AX100" s="12" t="s">
        <v>84</v>
      </c>
      <c r="AY100" s="147" t="s">
        <v>187</v>
      </c>
    </row>
    <row r="101" spans="2:65" s="1" customFormat="1" ht="37.799999999999997" customHeight="1">
      <c r="B101" s="31"/>
      <c r="C101" s="127" t="s">
        <v>209</v>
      </c>
      <c r="D101" s="127" t="s">
        <v>189</v>
      </c>
      <c r="E101" s="128" t="s">
        <v>3117</v>
      </c>
      <c r="F101" s="129" t="s">
        <v>3118</v>
      </c>
      <c r="G101" s="130" t="s">
        <v>192</v>
      </c>
      <c r="H101" s="131">
        <v>80</v>
      </c>
      <c r="I101" s="132"/>
      <c r="J101" s="133">
        <f>ROUND(I101*H101,2)</f>
        <v>0</v>
      </c>
      <c r="K101" s="129" t="s">
        <v>193</v>
      </c>
      <c r="L101" s="31"/>
      <c r="M101" s="134" t="s">
        <v>19</v>
      </c>
      <c r="N101" s="135" t="s">
        <v>47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194</v>
      </c>
      <c r="AT101" s="138" t="s">
        <v>189</v>
      </c>
      <c r="AU101" s="138" t="s">
        <v>86</v>
      </c>
      <c r="AY101" s="16" t="s">
        <v>187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84</v>
      </c>
      <c r="BK101" s="139">
        <f>ROUND(I101*H101,2)</f>
        <v>0</v>
      </c>
      <c r="BL101" s="16" t="s">
        <v>194</v>
      </c>
      <c r="BM101" s="138" t="s">
        <v>3119</v>
      </c>
    </row>
    <row r="102" spans="2:65" s="1" customFormat="1" ht="38.4">
      <c r="B102" s="31"/>
      <c r="D102" s="140" t="s">
        <v>196</v>
      </c>
      <c r="F102" s="141" t="s">
        <v>3120</v>
      </c>
      <c r="I102" s="142"/>
      <c r="L102" s="31"/>
      <c r="M102" s="143"/>
      <c r="T102" s="52"/>
      <c r="AT102" s="16" t="s">
        <v>196</v>
      </c>
      <c r="AU102" s="16" t="s">
        <v>86</v>
      </c>
    </row>
    <row r="103" spans="2:65" s="1" customFormat="1">
      <c r="B103" s="31"/>
      <c r="D103" s="144" t="s">
        <v>198</v>
      </c>
      <c r="F103" s="145" t="s">
        <v>3121</v>
      </c>
      <c r="I103" s="142"/>
      <c r="L103" s="31"/>
      <c r="M103" s="143"/>
      <c r="T103" s="52"/>
      <c r="AT103" s="16" t="s">
        <v>198</v>
      </c>
      <c r="AU103" s="16" t="s">
        <v>86</v>
      </c>
    </row>
    <row r="104" spans="2:65" s="12" customFormat="1">
      <c r="B104" s="146"/>
      <c r="D104" s="140" t="s">
        <v>200</v>
      </c>
      <c r="E104" s="147" t="s">
        <v>19</v>
      </c>
      <c r="F104" s="148" t="s">
        <v>3122</v>
      </c>
      <c r="H104" s="149">
        <v>80</v>
      </c>
      <c r="I104" s="150"/>
      <c r="L104" s="146"/>
      <c r="M104" s="151"/>
      <c r="T104" s="152"/>
      <c r="AT104" s="147" t="s">
        <v>200</v>
      </c>
      <c r="AU104" s="147" t="s">
        <v>86</v>
      </c>
      <c r="AV104" s="12" t="s">
        <v>86</v>
      </c>
      <c r="AW104" s="12" t="s">
        <v>37</v>
      </c>
      <c r="AX104" s="12" t="s">
        <v>84</v>
      </c>
      <c r="AY104" s="147" t="s">
        <v>187</v>
      </c>
    </row>
    <row r="105" spans="2:65" s="1" customFormat="1" ht="24.15" customHeight="1">
      <c r="B105" s="31"/>
      <c r="C105" s="127" t="s">
        <v>194</v>
      </c>
      <c r="D105" s="127" t="s">
        <v>189</v>
      </c>
      <c r="E105" s="128" t="s">
        <v>3123</v>
      </c>
      <c r="F105" s="129" t="s">
        <v>3124</v>
      </c>
      <c r="G105" s="130" t="s">
        <v>192</v>
      </c>
      <c r="H105" s="131">
        <v>20</v>
      </c>
      <c r="I105" s="132"/>
      <c r="J105" s="133">
        <f>ROUND(I105*H105,2)</f>
        <v>0</v>
      </c>
      <c r="K105" s="129" t="s">
        <v>193</v>
      </c>
      <c r="L105" s="31"/>
      <c r="M105" s="134" t="s">
        <v>19</v>
      </c>
      <c r="N105" s="135" t="s">
        <v>47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194</v>
      </c>
      <c r="AT105" s="138" t="s">
        <v>189</v>
      </c>
      <c r="AU105" s="138" t="s">
        <v>86</v>
      </c>
      <c r="AY105" s="16" t="s">
        <v>187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6" t="s">
        <v>84</v>
      </c>
      <c r="BK105" s="139">
        <f>ROUND(I105*H105,2)</f>
        <v>0</v>
      </c>
      <c r="BL105" s="16" t="s">
        <v>194</v>
      </c>
      <c r="BM105" s="138" t="s">
        <v>3125</v>
      </c>
    </row>
    <row r="106" spans="2:65" s="1" customFormat="1" ht="19.2">
      <c r="B106" s="31"/>
      <c r="D106" s="140" t="s">
        <v>196</v>
      </c>
      <c r="F106" s="141" t="s">
        <v>3126</v>
      </c>
      <c r="I106" s="142"/>
      <c r="L106" s="31"/>
      <c r="M106" s="143"/>
      <c r="T106" s="52"/>
      <c r="AT106" s="16" t="s">
        <v>196</v>
      </c>
      <c r="AU106" s="16" t="s">
        <v>86</v>
      </c>
    </row>
    <row r="107" spans="2:65" s="1" customFormat="1">
      <c r="B107" s="31"/>
      <c r="D107" s="144" t="s">
        <v>198</v>
      </c>
      <c r="F107" s="145" t="s">
        <v>3127</v>
      </c>
      <c r="I107" s="142"/>
      <c r="L107" s="31"/>
      <c r="M107" s="143"/>
      <c r="T107" s="52"/>
      <c r="AT107" s="16" t="s">
        <v>198</v>
      </c>
      <c r="AU107" s="16" t="s">
        <v>86</v>
      </c>
    </row>
    <row r="108" spans="2:65" s="12" customFormat="1">
      <c r="B108" s="146"/>
      <c r="D108" s="140" t="s">
        <v>200</v>
      </c>
      <c r="E108" s="147" t="s">
        <v>19</v>
      </c>
      <c r="F108" s="148" t="s">
        <v>3128</v>
      </c>
      <c r="H108" s="149">
        <v>20</v>
      </c>
      <c r="I108" s="150"/>
      <c r="L108" s="146"/>
      <c r="M108" s="151"/>
      <c r="T108" s="152"/>
      <c r="AT108" s="147" t="s">
        <v>200</v>
      </c>
      <c r="AU108" s="147" t="s">
        <v>86</v>
      </c>
      <c r="AV108" s="12" t="s">
        <v>86</v>
      </c>
      <c r="AW108" s="12" t="s">
        <v>37</v>
      </c>
      <c r="AX108" s="12" t="s">
        <v>84</v>
      </c>
      <c r="AY108" s="147" t="s">
        <v>187</v>
      </c>
    </row>
    <row r="109" spans="2:65" s="1" customFormat="1" ht="24.15" customHeight="1">
      <c r="B109" s="31"/>
      <c r="C109" s="127" t="s">
        <v>222</v>
      </c>
      <c r="D109" s="127" t="s">
        <v>189</v>
      </c>
      <c r="E109" s="128" t="s">
        <v>280</v>
      </c>
      <c r="F109" s="129" t="s">
        <v>281</v>
      </c>
      <c r="G109" s="130" t="s">
        <v>192</v>
      </c>
      <c r="H109" s="131">
        <v>80</v>
      </c>
      <c r="I109" s="132"/>
      <c r="J109" s="133">
        <f>ROUND(I109*H109,2)</f>
        <v>0</v>
      </c>
      <c r="K109" s="129" t="s">
        <v>193</v>
      </c>
      <c r="L109" s="31"/>
      <c r="M109" s="134" t="s">
        <v>19</v>
      </c>
      <c r="N109" s="135" t="s">
        <v>47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194</v>
      </c>
      <c r="AT109" s="138" t="s">
        <v>189</v>
      </c>
      <c r="AU109" s="138" t="s">
        <v>86</v>
      </c>
      <c r="AY109" s="16" t="s">
        <v>187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84</v>
      </c>
      <c r="BK109" s="139">
        <f>ROUND(I109*H109,2)</f>
        <v>0</v>
      </c>
      <c r="BL109" s="16" t="s">
        <v>194</v>
      </c>
      <c r="BM109" s="138" t="s">
        <v>3129</v>
      </c>
    </row>
    <row r="110" spans="2:65" s="1" customFormat="1" ht="28.8">
      <c r="B110" s="31"/>
      <c r="D110" s="140" t="s">
        <v>196</v>
      </c>
      <c r="F110" s="141" t="s">
        <v>283</v>
      </c>
      <c r="I110" s="142"/>
      <c r="L110" s="31"/>
      <c r="M110" s="143"/>
      <c r="T110" s="52"/>
      <c r="AT110" s="16" t="s">
        <v>196</v>
      </c>
      <c r="AU110" s="16" t="s">
        <v>86</v>
      </c>
    </row>
    <row r="111" spans="2:65" s="1" customFormat="1">
      <c r="B111" s="31"/>
      <c r="D111" s="144" t="s">
        <v>198</v>
      </c>
      <c r="F111" s="145" t="s">
        <v>284</v>
      </c>
      <c r="I111" s="142"/>
      <c r="L111" s="31"/>
      <c r="M111" s="143"/>
      <c r="T111" s="52"/>
      <c r="AT111" s="16" t="s">
        <v>198</v>
      </c>
      <c r="AU111" s="16" t="s">
        <v>86</v>
      </c>
    </row>
    <row r="112" spans="2:65" s="12" customFormat="1">
      <c r="B112" s="146"/>
      <c r="D112" s="140" t="s">
        <v>200</v>
      </c>
      <c r="E112" s="147" t="s">
        <v>19</v>
      </c>
      <c r="F112" s="148" t="s">
        <v>666</v>
      </c>
      <c r="H112" s="149">
        <v>80</v>
      </c>
      <c r="I112" s="150"/>
      <c r="L112" s="146"/>
      <c r="M112" s="151"/>
      <c r="T112" s="152"/>
      <c r="AT112" s="147" t="s">
        <v>200</v>
      </c>
      <c r="AU112" s="147" t="s">
        <v>86</v>
      </c>
      <c r="AV112" s="12" t="s">
        <v>86</v>
      </c>
      <c r="AW112" s="12" t="s">
        <v>37</v>
      </c>
      <c r="AX112" s="12" t="s">
        <v>84</v>
      </c>
      <c r="AY112" s="147" t="s">
        <v>187</v>
      </c>
    </row>
    <row r="113" spans="2:65" s="1" customFormat="1" ht="16.5" customHeight="1">
      <c r="B113" s="31"/>
      <c r="C113" s="160" t="s">
        <v>229</v>
      </c>
      <c r="D113" s="160" t="s">
        <v>267</v>
      </c>
      <c r="E113" s="161" t="s">
        <v>286</v>
      </c>
      <c r="F113" s="162" t="s">
        <v>287</v>
      </c>
      <c r="G113" s="163" t="s">
        <v>288</v>
      </c>
      <c r="H113" s="164">
        <v>1.6</v>
      </c>
      <c r="I113" s="165"/>
      <c r="J113" s="166">
        <f>ROUND(I113*H113,2)</f>
        <v>0</v>
      </c>
      <c r="K113" s="162" t="s">
        <v>193</v>
      </c>
      <c r="L113" s="167"/>
      <c r="M113" s="168" t="s">
        <v>19</v>
      </c>
      <c r="N113" s="169" t="s">
        <v>47</v>
      </c>
      <c r="P113" s="136">
        <f>O113*H113</f>
        <v>0</v>
      </c>
      <c r="Q113" s="136">
        <v>1E-3</v>
      </c>
      <c r="R113" s="136">
        <f>Q113*H113</f>
        <v>1.6000000000000001E-3</v>
      </c>
      <c r="S113" s="136">
        <v>0</v>
      </c>
      <c r="T113" s="137">
        <f>S113*H113</f>
        <v>0</v>
      </c>
      <c r="AR113" s="138" t="s">
        <v>243</v>
      </c>
      <c r="AT113" s="138" t="s">
        <v>267</v>
      </c>
      <c r="AU113" s="138" t="s">
        <v>86</v>
      </c>
      <c r="AY113" s="16" t="s">
        <v>187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84</v>
      </c>
      <c r="BK113" s="139">
        <f>ROUND(I113*H113,2)</f>
        <v>0</v>
      </c>
      <c r="BL113" s="16" t="s">
        <v>194</v>
      </c>
      <c r="BM113" s="138" t="s">
        <v>3130</v>
      </c>
    </row>
    <row r="114" spans="2:65" s="1" customFormat="1">
      <c r="B114" s="31"/>
      <c r="D114" s="140" t="s">
        <v>196</v>
      </c>
      <c r="F114" s="141" t="s">
        <v>287</v>
      </c>
      <c r="I114" s="142"/>
      <c r="L114" s="31"/>
      <c r="M114" s="143"/>
      <c r="T114" s="52"/>
      <c r="AT114" s="16" t="s">
        <v>196</v>
      </c>
      <c r="AU114" s="16" t="s">
        <v>86</v>
      </c>
    </row>
    <row r="115" spans="2:65" s="12" customFormat="1">
      <c r="B115" s="146"/>
      <c r="D115" s="140" t="s">
        <v>200</v>
      </c>
      <c r="F115" s="148" t="s">
        <v>3131</v>
      </c>
      <c r="H115" s="149">
        <v>1.6</v>
      </c>
      <c r="I115" s="150"/>
      <c r="L115" s="146"/>
      <c r="M115" s="151"/>
      <c r="T115" s="152"/>
      <c r="AT115" s="147" t="s">
        <v>200</v>
      </c>
      <c r="AU115" s="147" t="s">
        <v>86</v>
      </c>
      <c r="AV115" s="12" t="s">
        <v>86</v>
      </c>
      <c r="AW115" s="12" t="s">
        <v>4</v>
      </c>
      <c r="AX115" s="12" t="s">
        <v>84</v>
      </c>
      <c r="AY115" s="147" t="s">
        <v>187</v>
      </c>
    </row>
    <row r="116" spans="2:65" s="1" customFormat="1" ht="24.15" customHeight="1">
      <c r="B116" s="31"/>
      <c r="C116" s="127" t="s">
        <v>235</v>
      </c>
      <c r="D116" s="127" t="s">
        <v>189</v>
      </c>
      <c r="E116" s="128" t="s">
        <v>3132</v>
      </c>
      <c r="F116" s="129" t="s">
        <v>3133</v>
      </c>
      <c r="G116" s="130" t="s">
        <v>192</v>
      </c>
      <c r="H116" s="131">
        <v>56</v>
      </c>
      <c r="I116" s="132"/>
      <c r="J116" s="133">
        <f>ROUND(I116*H116,2)</f>
        <v>0</v>
      </c>
      <c r="K116" s="129" t="s">
        <v>193</v>
      </c>
      <c r="L116" s="31"/>
      <c r="M116" s="134" t="s">
        <v>19</v>
      </c>
      <c r="N116" s="135" t="s">
        <v>47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194</v>
      </c>
      <c r="AT116" s="138" t="s">
        <v>189</v>
      </c>
      <c r="AU116" s="138" t="s">
        <v>86</v>
      </c>
      <c r="AY116" s="16" t="s">
        <v>187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84</v>
      </c>
      <c r="BK116" s="139">
        <f>ROUND(I116*H116,2)</f>
        <v>0</v>
      </c>
      <c r="BL116" s="16" t="s">
        <v>194</v>
      </c>
      <c r="BM116" s="138" t="s">
        <v>3134</v>
      </c>
    </row>
    <row r="117" spans="2:65" s="1" customFormat="1" ht="19.2">
      <c r="B117" s="31"/>
      <c r="D117" s="140" t="s">
        <v>196</v>
      </c>
      <c r="F117" s="141" t="s">
        <v>3135</v>
      </c>
      <c r="I117" s="142"/>
      <c r="L117" s="31"/>
      <c r="M117" s="143"/>
      <c r="T117" s="52"/>
      <c r="AT117" s="16" t="s">
        <v>196</v>
      </c>
      <c r="AU117" s="16" t="s">
        <v>86</v>
      </c>
    </row>
    <row r="118" spans="2:65" s="1" customFormat="1">
      <c r="B118" s="31"/>
      <c r="D118" s="144" t="s">
        <v>198</v>
      </c>
      <c r="F118" s="145" t="s">
        <v>3136</v>
      </c>
      <c r="I118" s="142"/>
      <c r="L118" s="31"/>
      <c r="M118" s="143"/>
      <c r="T118" s="52"/>
      <c r="AT118" s="16" t="s">
        <v>198</v>
      </c>
      <c r="AU118" s="16" t="s">
        <v>86</v>
      </c>
    </row>
    <row r="119" spans="2:65" s="12" customFormat="1">
      <c r="B119" s="146"/>
      <c r="D119" s="140" t="s">
        <v>200</v>
      </c>
      <c r="E119" s="147" t="s">
        <v>19</v>
      </c>
      <c r="F119" s="148" t="s">
        <v>3137</v>
      </c>
      <c r="H119" s="149">
        <v>56</v>
      </c>
      <c r="I119" s="150"/>
      <c r="L119" s="146"/>
      <c r="M119" s="151"/>
      <c r="T119" s="152"/>
      <c r="AT119" s="147" t="s">
        <v>200</v>
      </c>
      <c r="AU119" s="147" t="s">
        <v>86</v>
      </c>
      <c r="AV119" s="12" t="s">
        <v>86</v>
      </c>
      <c r="AW119" s="12" t="s">
        <v>37</v>
      </c>
      <c r="AX119" s="12" t="s">
        <v>84</v>
      </c>
      <c r="AY119" s="147" t="s">
        <v>187</v>
      </c>
    </row>
    <row r="120" spans="2:65" s="11" customFormat="1" ht="22.8" customHeight="1">
      <c r="B120" s="115"/>
      <c r="D120" s="116" t="s">
        <v>75</v>
      </c>
      <c r="E120" s="125" t="s">
        <v>86</v>
      </c>
      <c r="F120" s="125" t="s">
        <v>291</v>
      </c>
      <c r="I120" s="118"/>
      <c r="J120" s="126">
        <f>BK120</f>
        <v>0</v>
      </c>
      <c r="L120" s="115"/>
      <c r="M120" s="120"/>
      <c r="P120" s="121">
        <f>SUM(P121:P126)</f>
        <v>0</v>
      </c>
      <c r="R120" s="121">
        <f>SUM(R121:R126)</f>
        <v>8.2800000000000009E-3</v>
      </c>
      <c r="T120" s="122">
        <f>SUM(T121:T126)</f>
        <v>0</v>
      </c>
      <c r="AR120" s="116" t="s">
        <v>84</v>
      </c>
      <c r="AT120" s="123" t="s">
        <v>75</v>
      </c>
      <c r="AU120" s="123" t="s">
        <v>84</v>
      </c>
      <c r="AY120" s="116" t="s">
        <v>187</v>
      </c>
      <c r="BK120" s="124">
        <f>SUM(BK121:BK126)</f>
        <v>0</v>
      </c>
    </row>
    <row r="121" spans="2:65" s="1" customFormat="1" ht="24.15" customHeight="1">
      <c r="B121" s="31"/>
      <c r="C121" s="127" t="s">
        <v>243</v>
      </c>
      <c r="D121" s="127" t="s">
        <v>189</v>
      </c>
      <c r="E121" s="128" t="s">
        <v>3138</v>
      </c>
      <c r="F121" s="129" t="s">
        <v>3139</v>
      </c>
      <c r="G121" s="130" t="s">
        <v>460</v>
      </c>
      <c r="H121" s="131">
        <v>28.5</v>
      </c>
      <c r="I121" s="132"/>
      <c r="J121" s="133">
        <f>ROUND(I121*H121,2)</f>
        <v>0</v>
      </c>
      <c r="K121" s="129" t="s">
        <v>19</v>
      </c>
      <c r="L121" s="31"/>
      <c r="M121" s="134" t="s">
        <v>19</v>
      </c>
      <c r="N121" s="135" t="s">
        <v>47</v>
      </c>
      <c r="P121" s="136">
        <f>O121*H121</f>
        <v>0</v>
      </c>
      <c r="Q121" s="136">
        <v>8.0000000000000007E-5</v>
      </c>
      <c r="R121" s="136">
        <f>Q121*H121</f>
        <v>2.2800000000000003E-3</v>
      </c>
      <c r="S121" s="136">
        <v>0</v>
      </c>
      <c r="T121" s="137">
        <f>S121*H121</f>
        <v>0</v>
      </c>
      <c r="AR121" s="138" t="s">
        <v>194</v>
      </c>
      <c r="AT121" s="138" t="s">
        <v>189</v>
      </c>
      <c r="AU121" s="138" t="s">
        <v>86</v>
      </c>
      <c r="AY121" s="16" t="s">
        <v>187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84</v>
      </c>
      <c r="BK121" s="139">
        <f>ROUND(I121*H121,2)</f>
        <v>0</v>
      </c>
      <c r="BL121" s="16" t="s">
        <v>194</v>
      </c>
      <c r="BM121" s="138" t="s">
        <v>3140</v>
      </c>
    </row>
    <row r="122" spans="2:65" s="1" customFormat="1" ht="19.2">
      <c r="B122" s="31"/>
      <c r="D122" s="140" t="s">
        <v>196</v>
      </c>
      <c r="F122" s="141" t="s">
        <v>3141</v>
      </c>
      <c r="I122" s="142"/>
      <c r="L122" s="31"/>
      <c r="M122" s="143"/>
      <c r="T122" s="52"/>
      <c r="AT122" s="16" t="s">
        <v>196</v>
      </c>
      <c r="AU122" s="16" t="s">
        <v>86</v>
      </c>
    </row>
    <row r="123" spans="2:65" s="12" customFormat="1">
      <c r="B123" s="146"/>
      <c r="D123" s="140" t="s">
        <v>200</v>
      </c>
      <c r="E123" s="147" t="s">
        <v>19</v>
      </c>
      <c r="F123" s="148" t="s">
        <v>3142</v>
      </c>
      <c r="H123" s="149">
        <v>28.5</v>
      </c>
      <c r="I123" s="150"/>
      <c r="L123" s="146"/>
      <c r="M123" s="151"/>
      <c r="T123" s="152"/>
      <c r="AT123" s="147" t="s">
        <v>200</v>
      </c>
      <c r="AU123" s="147" t="s">
        <v>86</v>
      </c>
      <c r="AV123" s="12" t="s">
        <v>86</v>
      </c>
      <c r="AW123" s="12" t="s">
        <v>37</v>
      </c>
      <c r="AX123" s="12" t="s">
        <v>84</v>
      </c>
      <c r="AY123" s="147" t="s">
        <v>187</v>
      </c>
    </row>
    <row r="124" spans="2:65" s="1" customFormat="1" ht="24.15" customHeight="1">
      <c r="B124" s="31"/>
      <c r="C124" s="127" t="s">
        <v>252</v>
      </c>
      <c r="D124" s="127" t="s">
        <v>189</v>
      </c>
      <c r="E124" s="128" t="s">
        <v>3143</v>
      </c>
      <c r="F124" s="129" t="s">
        <v>3144</v>
      </c>
      <c r="G124" s="130" t="s">
        <v>460</v>
      </c>
      <c r="H124" s="131">
        <v>60</v>
      </c>
      <c r="I124" s="132"/>
      <c r="J124" s="133">
        <f>ROUND(I124*H124,2)</f>
        <v>0</v>
      </c>
      <c r="K124" s="129" t="s">
        <v>19</v>
      </c>
      <c r="L124" s="31"/>
      <c r="M124" s="134" t="s">
        <v>19</v>
      </c>
      <c r="N124" s="135" t="s">
        <v>47</v>
      </c>
      <c r="P124" s="136">
        <f>O124*H124</f>
        <v>0</v>
      </c>
      <c r="Q124" s="136">
        <v>1E-4</v>
      </c>
      <c r="R124" s="136">
        <f>Q124*H124</f>
        <v>6.0000000000000001E-3</v>
      </c>
      <c r="S124" s="136">
        <v>0</v>
      </c>
      <c r="T124" s="137">
        <f>S124*H124</f>
        <v>0</v>
      </c>
      <c r="AR124" s="138" t="s">
        <v>194</v>
      </c>
      <c r="AT124" s="138" t="s">
        <v>189</v>
      </c>
      <c r="AU124" s="138" t="s">
        <v>86</v>
      </c>
      <c r="AY124" s="16" t="s">
        <v>187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84</v>
      </c>
      <c r="BK124" s="139">
        <f>ROUND(I124*H124,2)</f>
        <v>0</v>
      </c>
      <c r="BL124" s="16" t="s">
        <v>194</v>
      </c>
      <c r="BM124" s="138" t="s">
        <v>3145</v>
      </c>
    </row>
    <row r="125" spans="2:65" s="1" customFormat="1" ht="19.2">
      <c r="B125" s="31"/>
      <c r="D125" s="140" t="s">
        <v>196</v>
      </c>
      <c r="F125" s="141" t="s">
        <v>3144</v>
      </c>
      <c r="I125" s="142"/>
      <c r="L125" s="31"/>
      <c r="M125" s="143"/>
      <c r="T125" s="52"/>
      <c r="AT125" s="16" t="s">
        <v>196</v>
      </c>
      <c r="AU125" s="16" t="s">
        <v>86</v>
      </c>
    </row>
    <row r="126" spans="2:65" s="12" customFormat="1">
      <c r="B126" s="146"/>
      <c r="D126" s="140" t="s">
        <v>200</v>
      </c>
      <c r="E126" s="147" t="s">
        <v>19</v>
      </c>
      <c r="F126" s="148" t="s">
        <v>544</v>
      </c>
      <c r="H126" s="149">
        <v>60</v>
      </c>
      <c r="I126" s="150"/>
      <c r="L126" s="146"/>
      <c r="M126" s="151"/>
      <c r="T126" s="152"/>
      <c r="AT126" s="147" t="s">
        <v>200</v>
      </c>
      <c r="AU126" s="147" t="s">
        <v>86</v>
      </c>
      <c r="AV126" s="12" t="s">
        <v>86</v>
      </c>
      <c r="AW126" s="12" t="s">
        <v>37</v>
      </c>
      <c r="AX126" s="12" t="s">
        <v>84</v>
      </c>
      <c r="AY126" s="147" t="s">
        <v>187</v>
      </c>
    </row>
    <row r="127" spans="2:65" s="11" customFormat="1" ht="22.8" customHeight="1">
      <c r="B127" s="115"/>
      <c r="D127" s="116" t="s">
        <v>75</v>
      </c>
      <c r="E127" s="125" t="s">
        <v>222</v>
      </c>
      <c r="F127" s="125" t="s">
        <v>387</v>
      </c>
      <c r="I127" s="118"/>
      <c r="J127" s="126">
        <f>BK127</f>
        <v>0</v>
      </c>
      <c r="L127" s="115"/>
      <c r="M127" s="120"/>
      <c r="P127" s="121">
        <f>SUM(P128:P138)</f>
        <v>0</v>
      </c>
      <c r="R127" s="121">
        <f>SUM(R128:R138)</f>
        <v>9.7729400000000002</v>
      </c>
      <c r="T127" s="122">
        <f>SUM(T128:T138)</f>
        <v>0</v>
      </c>
      <c r="AR127" s="116" t="s">
        <v>84</v>
      </c>
      <c r="AT127" s="123" t="s">
        <v>75</v>
      </c>
      <c r="AU127" s="123" t="s">
        <v>84</v>
      </c>
      <c r="AY127" s="116" t="s">
        <v>187</v>
      </c>
      <c r="BK127" s="124">
        <f>SUM(BK128:BK138)</f>
        <v>0</v>
      </c>
    </row>
    <row r="128" spans="2:65" s="1" customFormat="1" ht="21.75" customHeight="1">
      <c r="B128" s="31"/>
      <c r="C128" s="127" t="s">
        <v>259</v>
      </c>
      <c r="D128" s="127" t="s">
        <v>189</v>
      </c>
      <c r="E128" s="128" t="s">
        <v>389</v>
      </c>
      <c r="F128" s="129" t="s">
        <v>390</v>
      </c>
      <c r="G128" s="130" t="s">
        <v>192</v>
      </c>
      <c r="H128" s="131">
        <v>54.1</v>
      </c>
      <c r="I128" s="132"/>
      <c r="J128" s="133">
        <f>ROUND(I128*H128,2)</f>
        <v>0</v>
      </c>
      <c r="K128" s="129" t="s">
        <v>193</v>
      </c>
      <c r="L128" s="31"/>
      <c r="M128" s="134" t="s">
        <v>19</v>
      </c>
      <c r="N128" s="135" t="s">
        <v>47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194</v>
      </c>
      <c r="AT128" s="138" t="s">
        <v>189</v>
      </c>
      <c r="AU128" s="138" t="s">
        <v>86</v>
      </c>
      <c r="AY128" s="16" t="s">
        <v>187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84</v>
      </c>
      <c r="BK128" s="139">
        <f>ROUND(I128*H128,2)</f>
        <v>0</v>
      </c>
      <c r="BL128" s="16" t="s">
        <v>194</v>
      </c>
      <c r="BM128" s="138" t="s">
        <v>3146</v>
      </c>
    </row>
    <row r="129" spans="2:65" s="1" customFormat="1" ht="19.2">
      <c r="B129" s="31"/>
      <c r="D129" s="140" t="s">
        <v>196</v>
      </c>
      <c r="F129" s="141" t="s">
        <v>392</v>
      </c>
      <c r="I129" s="142"/>
      <c r="L129" s="31"/>
      <c r="M129" s="143"/>
      <c r="T129" s="52"/>
      <c r="AT129" s="16" t="s">
        <v>196</v>
      </c>
      <c r="AU129" s="16" t="s">
        <v>86</v>
      </c>
    </row>
    <row r="130" spans="2:65" s="1" customFormat="1">
      <c r="B130" s="31"/>
      <c r="D130" s="144" t="s">
        <v>198</v>
      </c>
      <c r="F130" s="145" t="s">
        <v>393</v>
      </c>
      <c r="I130" s="142"/>
      <c r="L130" s="31"/>
      <c r="M130" s="143"/>
      <c r="T130" s="52"/>
      <c r="AT130" s="16" t="s">
        <v>198</v>
      </c>
      <c r="AU130" s="16" t="s">
        <v>86</v>
      </c>
    </row>
    <row r="131" spans="2:65" s="12" customFormat="1">
      <c r="B131" s="146"/>
      <c r="D131" s="140" t="s">
        <v>200</v>
      </c>
      <c r="E131" s="147" t="s">
        <v>19</v>
      </c>
      <c r="F131" s="148" t="s">
        <v>3147</v>
      </c>
      <c r="H131" s="149">
        <v>54.1</v>
      </c>
      <c r="I131" s="150"/>
      <c r="L131" s="146"/>
      <c r="M131" s="151"/>
      <c r="T131" s="152"/>
      <c r="AT131" s="147" t="s">
        <v>200</v>
      </c>
      <c r="AU131" s="147" t="s">
        <v>86</v>
      </c>
      <c r="AV131" s="12" t="s">
        <v>86</v>
      </c>
      <c r="AW131" s="12" t="s">
        <v>37</v>
      </c>
      <c r="AX131" s="12" t="s">
        <v>84</v>
      </c>
      <c r="AY131" s="147" t="s">
        <v>187</v>
      </c>
    </row>
    <row r="132" spans="2:65" s="1" customFormat="1" ht="24.15" customHeight="1">
      <c r="B132" s="31"/>
      <c r="C132" s="127" t="s">
        <v>266</v>
      </c>
      <c r="D132" s="127" t="s">
        <v>189</v>
      </c>
      <c r="E132" s="128" t="s">
        <v>395</v>
      </c>
      <c r="F132" s="129" t="s">
        <v>396</v>
      </c>
      <c r="G132" s="130" t="s">
        <v>192</v>
      </c>
      <c r="H132" s="131">
        <v>43.6</v>
      </c>
      <c r="I132" s="132"/>
      <c r="J132" s="133">
        <f>ROUND(I132*H132,2)</f>
        <v>0</v>
      </c>
      <c r="K132" s="129" t="s">
        <v>193</v>
      </c>
      <c r="L132" s="31"/>
      <c r="M132" s="134" t="s">
        <v>19</v>
      </c>
      <c r="N132" s="135" t="s">
        <v>47</v>
      </c>
      <c r="P132" s="136">
        <f>O132*H132</f>
        <v>0</v>
      </c>
      <c r="Q132" s="136">
        <v>8.9219999999999994E-2</v>
      </c>
      <c r="R132" s="136">
        <f>Q132*H132</f>
        <v>3.8899919999999999</v>
      </c>
      <c r="S132" s="136">
        <v>0</v>
      </c>
      <c r="T132" s="137">
        <f>S132*H132</f>
        <v>0</v>
      </c>
      <c r="AR132" s="138" t="s">
        <v>194</v>
      </c>
      <c r="AT132" s="138" t="s">
        <v>189</v>
      </c>
      <c r="AU132" s="138" t="s">
        <v>86</v>
      </c>
      <c r="AY132" s="16" t="s">
        <v>187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84</v>
      </c>
      <c r="BK132" s="139">
        <f>ROUND(I132*H132,2)</f>
        <v>0</v>
      </c>
      <c r="BL132" s="16" t="s">
        <v>194</v>
      </c>
      <c r="BM132" s="138" t="s">
        <v>3148</v>
      </c>
    </row>
    <row r="133" spans="2:65" s="1" customFormat="1" ht="48">
      <c r="B133" s="31"/>
      <c r="D133" s="140" t="s">
        <v>196</v>
      </c>
      <c r="F133" s="141" t="s">
        <v>398</v>
      </c>
      <c r="I133" s="142"/>
      <c r="L133" s="31"/>
      <c r="M133" s="143"/>
      <c r="T133" s="52"/>
      <c r="AT133" s="16" t="s">
        <v>196</v>
      </c>
      <c r="AU133" s="16" t="s">
        <v>86</v>
      </c>
    </row>
    <row r="134" spans="2:65" s="1" customFormat="1">
      <c r="B134" s="31"/>
      <c r="D134" s="144" t="s">
        <v>198</v>
      </c>
      <c r="F134" s="145" t="s">
        <v>399</v>
      </c>
      <c r="I134" s="142"/>
      <c r="L134" s="31"/>
      <c r="M134" s="143"/>
      <c r="T134" s="52"/>
      <c r="AT134" s="16" t="s">
        <v>198</v>
      </c>
      <c r="AU134" s="16" t="s">
        <v>86</v>
      </c>
    </row>
    <row r="135" spans="2:65" s="12" customFormat="1">
      <c r="B135" s="146"/>
      <c r="D135" s="140" t="s">
        <v>200</v>
      </c>
      <c r="E135" s="147" t="s">
        <v>19</v>
      </c>
      <c r="F135" s="148" t="s">
        <v>3149</v>
      </c>
      <c r="H135" s="149">
        <v>43.6</v>
      </c>
      <c r="I135" s="150"/>
      <c r="L135" s="146"/>
      <c r="M135" s="151"/>
      <c r="T135" s="152"/>
      <c r="AT135" s="147" t="s">
        <v>200</v>
      </c>
      <c r="AU135" s="147" t="s">
        <v>86</v>
      </c>
      <c r="AV135" s="12" t="s">
        <v>86</v>
      </c>
      <c r="AW135" s="12" t="s">
        <v>37</v>
      </c>
      <c r="AX135" s="12" t="s">
        <v>84</v>
      </c>
      <c r="AY135" s="147" t="s">
        <v>187</v>
      </c>
    </row>
    <row r="136" spans="2:65" s="1" customFormat="1" ht="21.75" customHeight="1">
      <c r="B136" s="31"/>
      <c r="C136" s="160" t="s">
        <v>273</v>
      </c>
      <c r="D136" s="160" t="s">
        <v>267</v>
      </c>
      <c r="E136" s="161" t="s">
        <v>401</v>
      </c>
      <c r="F136" s="162" t="s">
        <v>402</v>
      </c>
      <c r="G136" s="163" t="s">
        <v>192</v>
      </c>
      <c r="H136" s="164">
        <v>44.908000000000001</v>
      </c>
      <c r="I136" s="165"/>
      <c r="J136" s="166">
        <f>ROUND(I136*H136,2)</f>
        <v>0</v>
      </c>
      <c r="K136" s="162" t="s">
        <v>193</v>
      </c>
      <c r="L136" s="167"/>
      <c r="M136" s="168" t="s">
        <v>19</v>
      </c>
      <c r="N136" s="169" t="s">
        <v>47</v>
      </c>
      <c r="P136" s="136">
        <f>O136*H136</f>
        <v>0</v>
      </c>
      <c r="Q136" s="136">
        <v>0.13100000000000001</v>
      </c>
      <c r="R136" s="136">
        <f>Q136*H136</f>
        <v>5.8829480000000007</v>
      </c>
      <c r="S136" s="136">
        <v>0</v>
      </c>
      <c r="T136" s="137">
        <f>S136*H136</f>
        <v>0</v>
      </c>
      <c r="AR136" s="138" t="s">
        <v>243</v>
      </c>
      <c r="AT136" s="138" t="s">
        <v>267</v>
      </c>
      <c r="AU136" s="138" t="s">
        <v>86</v>
      </c>
      <c r="AY136" s="16" t="s">
        <v>187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84</v>
      </c>
      <c r="BK136" s="139">
        <f>ROUND(I136*H136,2)</f>
        <v>0</v>
      </c>
      <c r="BL136" s="16" t="s">
        <v>194</v>
      </c>
      <c r="BM136" s="138" t="s">
        <v>3150</v>
      </c>
    </row>
    <row r="137" spans="2:65" s="1" customFormat="1">
      <c r="B137" s="31"/>
      <c r="D137" s="140" t="s">
        <v>196</v>
      </c>
      <c r="F137" s="141" t="s">
        <v>402</v>
      </c>
      <c r="I137" s="142"/>
      <c r="L137" s="31"/>
      <c r="M137" s="143"/>
      <c r="T137" s="52"/>
      <c r="AT137" s="16" t="s">
        <v>196</v>
      </c>
      <c r="AU137" s="16" t="s">
        <v>86</v>
      </c>
    </row>
    <row r="138" spans="2:65" s="12" customFormat="1">
      <c r="B138" s="146"/>
      <c r="D138" s="140" t="s">
        <v>200</v>
      </c>
      <c r="F138" s="148" t="s">
        <v>3151</v>
      </c>
      <c r="H138" s="149">
        <v>44.908000000000001</v>
      </c>
      <c r="I138" s="150"/>
      <c r="L138" s="146"/>
      <c r="M138" s="151"/>
      <c r="T138" s="152"/>
      <c r="AT138" s="147" t="s">
        <v>200</v>
      </c>
      <c r="AU138" s="147" t="s">
        <v>86</v>
      </c>
      <c r="AV138" s="12" t="s">
        <v>86</v>
      </c>
      <c r="AW138" s="12" t="s">
        <v>4</v>
      </c>
      <c r="AX138" s="12" t="s">
        <v>84</v>
      </c>
      <c r="AY138" s="147" t="s">
        <v>187</v>
      </c>
    </row>
    <row r="139" spans="2:65" s="11" customFormat="1" ht="22.8" customHeight="1">
      <c r="B139" s="115"/>
      <c r="D139" s="116" t="s">
        <v>75</v>
      </c>
      <c r="E139" s="125" t="s">
        <v>243</v>
      </c>
      <c r="F139" s="125" t="s">
        <v>420</v>
      </c>
      <c r="I139" s="118"/>
      <c r="J139" s="126">
        <f>BK139</f>
        <v>0</v>
      </c>
      <c r="L139" s="115"/>
      <c r="M139" s="120"/>
      <c r="P139" s="121">
        <f>SUM(P140:P171)</f>
        <v>0</v>
      </c>
      <c r="R139" s="121">
        <f>SUM(R140:R171)</f>
        <v>3.6604599999999994E-2</v>
      </c>
      <c r="T139" s="122">
        <f>SUM(T140:T171)</f>
        <v>4.5499999999999999E-2</v>
      </c>
      <c r="AR139" s="116" t="s">
        <v>84</v>
      </c>
      <c r="AT139" s="123" t="s">
        <v>75</v>
      </c>
      <c r="AU139" s="123" t="s">
        <v>84</v>
      </c>
      <c r="AY139" s="116" t="s">
        <v>187</v>
      </c>
      <c r="BK139" s="124">
        <f>SUM(BK140:BK171)</f>
        <v>0</v>
      </c>
    </row>
    <row r="140" spans="2:65" s="1" customFormat="1" ht="24.15" customHeight="1">
      <c r="B140" s="31"/>
      <c r="C140" s="127" t="s">
        <v>279</v>
      </c>
      <c r="D140" s="127" t="s">
        <v>189</v>
      </c>
      <c r="E140" s="128" t="s">
        <v>3152</v>
      </c>
      <c r="F140" s="129" t="s">
        <v>3153</v>
      </c>
      <c r="G140" s="130" t="s">
        <v>460</v>
      </c>
      <c r="H140" s="131">
        <v>65</v>
      </c>
      <c r="I140" s="132"/>
      <c r="J140" s="133">
        <f>ROUND(I140*H140,2)</f>
        <v>0</v>
      </c>
      <c r="K140" s="129" t="s">
        <v>19</v>
      </c>
      <c r="L140" s="31"/>
      <c r="M140" s="134" t="s">
        <v>19</v>
      </c>
      <c r="N140" s="135" t="s">
        <v>47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194</v>
      </c>
      <c r="AT140" s="138" t="s">
        <v>189</v>
      </c>
      <c r="AU140" s="138" t="s">
        <v>86</v>
      </c>
      <c r="AY140" s="16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84</v>
      </c>
      <c r="BK140" s="139">
        <f>ROUND(I140*H140,2)</f>
        <v>0</v>
      </c>
      <c r="BL140" s="16" t="s">
        <v>194</v>
      </c>
      <c r="BM140" s="138" t="s">
        <v>3154</v>
      </c>
    </row>
    <row r="141" spans="2:65" s="1" customFormat="1" ht="19.2">
      <c r="B141" s="31"/>
      <c r="D141" s="140" t="s">
        <v>196</v>
      </c>
      <c r="F141" s="141" t="s">
        <v>3155</v>
      </c>
      <c r="I141" s="142"/>
      <c r="L141" s="31"/>
      <c r="M141" s="143"/>
      <c r="T141" s="52"/>
      <c r="AT141" s="16" t="s">
        <v>196</v>
      </c>
      <c r="AU141" s="16" t="s">
        <v>86</v>
      </c>
    </row>
    <row r="142" spans="2:65" s="12" customFormat="1">
      <c r="B142" s="146"/>
      <c r="D142" s="140" t="s">
        <v>200</v>
      </c>
      <c r="E142" s="147" t="s">
        <v>19</v>
      </c>
      <c r="F142" s="148" t="s">
        <v>3156</v>
      </c>
      <c r="H142" s="149">
        <v>65</v>
      </c>
      <c r="I142" s="150"/>
      <c r="L142" s="146"/>
      <c r="M142" s="151"/>
      <c r="T142" s="152"/>
      <c r="AT142" s="147" t="s">
        <v>200</v>
      </c>
      <c r="AU142" s="147" t="s">
        <v>86</v>
      </c>
      <c r="AV142" s="12" t="s">
        <v>86</v>
      </c>
      <c r="AW142" s="12" t="s">
        <v>37</v>
      </c>
      <c r="AX142" s="12" t="s">
        <v>84</v>
      </c>
      <c r="AY142" s="147" t="s">
        <v>187</v>
      </c>
    </row>
    <row r="143" spans="2:65" s="1" customFormat="1" ht="21.75" customHeight="1">
      <c r="B143" s="31"/>
      <c r="C143" s="160" t="s">
        <v>285</v>
      </c>
      <c r="D143" s="160" t="s">
        <v>267</v>
      </c>
      <c r="E143" s="161" t="s">
        <v>3157</v>
      </c>
      <c r="F143" s="162" t="s">
        <v>3158</v>
      </c>
      <c r="G143" s="163" t="s">
        <v>460</v>
      </c>
      <c r="H143" s="164">
        <v>65.974999999999994</v>
      </c>
      <c r="I143" s="165"/>
      <c r="J143" s="166">
        <f>ROUND(I143*H143,2)</f>
        <v>0</v>
      </c>
      <c r="K143" s="162" t="s">
        <v>193</v>
      </c>
      <c r="L143" s="167"/>
      <c r="M143" s="168" t="s">
        <v>19</v>
      </c>
      <c r="N143" s="169" t="s">
        <v>47</v>
      </c>
      <c r="P143" s="136">
        <f>O143*H143</f>
        <v>0</v>
      </c>
      <c r="Q143" s="136">
        <v>4.2000000000000002E-4</v>
      </c>
      <c r="R143" s="136">
        <f>Q143*H143</f>
        <v>2.7709499999999998E-2</v>
      </c>
      <c r="S143" s="136">
        <v>0</v>
      </c>
      <c r="T143" s="137">
        <f>S143*H143</f>
        <v>0</v>
      </c>
      <c r="AR143" s="138" t="s">
        <v>243</v>
      </c>
      <c r="AT143" s="138" t="s">
        <v>267</v>
      </c>
      <c r="AU143" s="138" t="s">
        <v>86</v>
      </c>
      <c r="AY143" s="16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84</v>
      </c>
      <c r="BK143" s="139">
        <f>ROUND(I143*H143,2)</f>
        <v>0</v>
      </c>
      <c r="BL143" s="16" t="s">
        <v>194</v>
      </c>
      <c r="BM143" s="138" t="s">
        <v>3159</v>
      </c>
    </row>
    <row r="144" spans="2:65" s="1" customFormat="1">
      <c r="B144" s="31"/>
      <c r="D144" s="140" t="s">
        <v>196</v>
      </c>
      <c r="F144" s="141" t="s">
        <v>3158</v>
      </c>
      <c r="I144" s="142"/>
      <c r="L144" s="31"/>
      <c r="M144" s="143"/>
      <c r="T144" s="52"/>
      <c r="AT144" s="16" t="s">
        <v>196</v>
      </c>
      <c r="AU144" s="16" t="s">
        <v>86</v>
      </c>
    </row>
    <row r="145" spans="2:65" s="12" customFormat="1">
      <c r="B145" s="146"/>
      <c r="D145" s="140" t="s">
        <v>200</v>
      </c>
      <c r="F145" s="148" t="s">
        <v>3160</v>
      </c>
      <c r="H145" s="149">
        <v>65.974999999999994</v>
      </c>
      <c r="I145" s="150"/>
      <c r="L145" s="146"/>
      <c r="M145" s="151"/>
      <c r="T145" s="152"/>
      <c r="AT145" s="147" t="s">
        <v>200</v>
      </c>
      <c r="AU145" s="147" t="s">
        <v>86</v>
      </c>
      <c r="AV145" s="12" t="s">
        <v>86</v>
      </c>
      <c r="AW145" s="12" t="s">
        <v>4</v>
      </c>
      <c r="AX145" s="12" t="s">
        <v>84</v>
      </c>
      <c r="AY145" s="147" t="s">
        <v>187</v>
      </c>
    </row>
    <row r="146" spans="2:65" s="1" customFormat="1" ht="24.15" customHeight="1">
      <c r="B146" s="31"/>
      <c r="C146" s="127" t="s">
        <v>8</v>
      </c>
      <c r="D146" s="127" t="s">
        <v>189</v>
      </c>
      <c r="E146" s="128" t="s">
        <v>3161</v>
      </c>
      <c r="F146" s="129" t="s">
        <v>3162</v>
      </c>
      <c r="G146" s="130" t="s">
        <v>460</v>
      </c>
      <c r="H146" s="131">
        <v>2</v>
      </c>
      <c r="I146" s="132"/>
      <c r="J146" s="133">
        <f>ROUND(I146*H146,2)</f>
        <v>0</v>
      </c>
      <c r="K146" s="129" t="s">
        <v>193</v>
      </c>
      <c r="L146" s="31"/>
      <c r="M146" s="134" t="s">
        <v>19</v>
      </c>
      <c r="N146" s="135" t="s">
        <v>47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194</v>
      </c>
      <c r="AT146" s="138" t="s">
        <v>189</v>
      </c>
      <c r="AU146" s="138" t="s">
        <v>86</v>
      </c>
      <c r="AY146" s="16" t="s">
        <v>187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84</v>
      </c>
      <c r="BK146" s="139">
        <f>ROUND(I146*H146,2)</f>
        <v>0</v>
      </c>
      <c r="BL146" s="16" t="s">
        <v>194</v>
      </c>
      <c r="BM146" s="138" t="s">
        <v>3163</v>
      </c>
    </row>
    <row r="147" spans="2:65" s="1" customFormat="1" ht="28.8">
      <c r="B147" s="31"/>
      <c r="D147" s="140" t="s">
        <v>196</v>
      </c>
      <c r="F147" s="141" t="s">
        <v>3164</v>
      </c>
      <c r="I147" s="142"/>
      <c r="L147" s="31"/>
      <c r="M147" s="143"/>
      <c r="T147" s="52"/>
      <c r="AT147" s="16" t="s">
        <v>196</v>
      </c>
      <c r="AU147" s="16" t="s">
        <v>86</v>
      </c>
    </row>
    <row r="148" spans="2:65" s="1" customFormat="1">
      <c r="B148" s="31"/>
      <c r="D148" s="144" t="s">
        <v>198</v>
      </c>
      <c r="F148" s="145" t="s">
        <v>3165</v>
      </c>
      <c r="I148" s="142"/>
      <c r="L148" s="31"/>
      <c r="M148" s="143"/>
      <c r="T148" s="52"/>
      <c r="AT148" s="16" t="s">
        <v>198</v>
      </c>
      <c r="AU148" s="16" t="s">
        <v>86</v>
      </c>
    </row>
    <row r="149" spans="2:65" s="12" customFormat="1">
      <c r="B149" s="146"/>
      <c r="D149" s="140" t="s">
        <v>200</v>
      </c>
      <c r="E149" s="147" t="s">
        <v>19</v>
      </c>
      <c r="F149" s="148" t="s">
        <v>86</v>
      </c>
      <c r="H149" s="149">
        <v>2</v>
      </c>
      <c r="I149" s="150"/>
      <c r="L149" s="146"/>
      <c r="M149" s="151"/>
      <c r="T149" s="152"/>
      <c r="AT149" s="147" t="s">
        <v>200</v>
      </c>
      <c r="AU149" s="147" t="s">
        <v>86</v>
      </c>
      <c r="AV149" s="12" t="s">
        <v>86</v>
      </c>
      <c r="AW149" s="12" t="s">
        <v>37</v>
      </c>
      <c r="AX149" s="12" t="s">
        <v>84</v>
      </c>
      <c r="AY149" s="147" t="s">
        <v>187</v>
      </c>
    </row>
    <row r="150" spans="2:65" s="1" customFormat="1" ht="24.15" customHeight="1">
      <c r="B150" s="31"/>
      <c r="C150" s="160" t="s">
        <v>298</v>
      </c>
      <c r="D150" s="160" t="s">
        <v>267</v>
      </c>
      <c r="E150" s="161" t="s">
        <v>3166</v>
      </c>
      <c r="F150" s="162" t="s">
        <v>3167</v>
      </c>
      <c r="G150" s="163" t="s">
        <v>460</v>
      </c>
      <c r="H150" s="164">
        <v>2.0299999999999998</v>
      </c>
      <c r="I150" s="165"/>
      <c r="J150" s="166">
        <f>ROUND(I150*H150,2)</f>
        <v>0</v>
      </c>
      <c r="K150" s="162" t="s">
        <v>193</v>
      </c>
      <c r="L150" s="167"/>
      <c r="M150" s="168" t="s">
        <v>19</v>
      </c>
      <c r="N150" s="169" t="s">
        <v>47</v>
      </c>
      <c r="P150" s="136">
        <f>O150*H150</f>
        <v>0</v>
      </c>
      <c r="Q150" s="136">
        <v>1.0499999999999999E-3</v>
      </c>
      <c r="R150" s="136">
        <f>Q150*H150</f>
        <v>2.1314999999999997E-3</v>
      </c>
      <c r="S150" s="136">
        <v>0</v>
      </c>
      <c r="T150" s="137">
        <f>S150*H150</f>
        <v>0</v>
      </c>
      <c r="AR150" s="138" t="s">
        <v>243</v>
      </c>
      <c r="AT150" s="138" t="s">
        <v>267</v>
      </c>
      <c r="AU150" s="138" t="s">
        <v>86</v>
      </c>
      <c r="AY150" s="16" t="s">
        <v>187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84</v>
      </c>
      <c r="BK150" s="139">
        <f>ROUND(I150*H150,2)</f>
        <v>0</v>
      </c>
      <c r="BL150" s="16" t="s">
        <v>194</v>
      </c>
      <c r="BM150" s="138" t="s">
        <v>3168</v>
      </c>
    </row>
    <row r="151" spans="2:65" s="1" customFormat="1" ht="19.2">
      <c r="B151" s="31"/>
      <c r="D151" s="140" t="s">
        <v>196</v>
      </c>
      <c r="F151" s="141" t="s">
        <v>3167</v>
      </c>
      <c r="I151" s="142"/>
      <c r="L151" s="31"/>
      <c r="M151" s="143"/>
      <c r="T151" s="52"/>
      <c r="AT151" s="16" t="s">
        <v>196</v>
      </c>
      <c r="AU151" s="16" t="s">
        <v>86</v>
      </c>
    </row>
    <row r="152" spans="2:65" s="12" customFormat="1">
      <c r="B152" s="146"/>
      <c r="D152" s="140" t="s">
        <v>200</v>
      </c>
      <c r="F152" s="148" t="s">
        <v>3169</v>
      </c>
      <c r="H152" s="149">
        <v>2.0299999999999998</v>
      </c>
      <c r="I152" s="150"/>
      <c r="L152" s="146"/>
      <c r="M152" s="151"/>
      <c r="T152" s="152"/>
      <c r="AT152" s="147" t="s">
        <v>200</v>
      </c>
      <c r="AU152" s="147" t="s">
        <v>86</v>
      </c>
      <c r="AV152" s="12" t="s">
        <v>86</v>
      </c>
      <c r="AW152" s="12" t="s">
        <v>4</v>
      </c>
      <c r="AX152" s="12" t="s">
        <v>84</v>
      </c>
      <c r="AY152" s="147" t="s">
        <v>187</v>
      </c>
    </row>
    <row r="153" spans="2:65" s="1" customFormat="1" ht="24.15" customHeight="1">
      <c r="B153" s="31"/>
      <c r="C153" s="127" t="s">
        <v>304</v>
      </c>
      <c r="D153" s="127" t="s">
        <v>189</v>
      </c>
      <c r="E153" s="128" t="s">
        <v>3170</v>
      </c>
      <c r="F153" s="129" t="s">
        <v>3171</v>
      </c>
      <c r="G153" s="130" t="s">
        <v>460</v>
      </c>
      <c r="H153" s="131">
        <v>65</v>
      </c>
      <c r="I153" s="132"/>
      <c r="J153" s="133">
        <f>ROUND(I153*H153,2)</f>
        <v>0</v>
      </c>
      <c r="K153" s="129" t="s">
        <v>19</v>
      </c>
      <c r="L153" s="31"/>
      <c r="M153" s="134" t="s">
        <v>19</v>
      </c>
      <c r="N153" s="135" t="s">
        <v>47</v>
      </c>
      <c r="P153" s="136">
        <f>O153*H153</f>
        <v>0</v>
      </c>
      <c r="Q153" s="136">
        <v>0</v>
      </c>
      <c r="R153" s="136">
        <f>Q153*H153</f>
        <v>0</v>
      </c>
      <c r="S153" s="136">
        <v>6.9999999999999999E-4</v>
      </c>
      <c r="T153" s="137">
        <f>S153*H153</f>
        <v>4.5499999999999999E-2</v>
      </c>
      <c r="AR153" s="138" t="s">
        <v>194</v>
      </c>
      <c r="AT153" s="138" t="s">
        <v>189</v>
      </c>
      <c r="AU153" s="138" t="s">
        <v>86</v>
      </c>
      <c r="AY153" s="16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84</v>
      </c>
      <c r="BK153" s="139">
        <f>ROUND(I153*H153,2)</f>
        <v>0</v>
      </c>
      <c r="BL153" s="16" t="s">
        <v>194</v>
      </c>
      <c r="BM153" s="138" t="s">
        <v>3172</v>
      </c>
    </row>
    <row r="154" spans="2:65" s="1" customFormat="1" ht="19.2">
      <c r="B154" s="31"/>
      <c r="D154" s="140" t="s">
        <v>196</v>
      </c>
      <c r="F154" s="141" t="s">
        <v>3173</v>
      </c>
      <c r="I154" s="142"/>
      <c r="L154" s="31"/>
      <c r="M154" s="143"/>
      <c r="T154" s="52"/>
      <c r="AT154" s="16" t="s">
        <v>196</v>
      </c>
      <c r="AU154" s="16" t="s">
        <v>86</v>
      </c>
    </row>
    <row r="155" spans="2:65" s="12" customFormat="1">
      <c r="B155" s="146"/>
      <c r="D155" s="140" t="s">
        <v>200</v>
      </c>
      <c r="E155" s="147" t="s">
        <v>19</v>
      </c>
      <c r="F155" s="148" t="s">
        <v>3174</v>
      </c>
      <c r="H155" s="149">
        <v>65</v>
      </c>
      <c r="I155" s="150"/>
      <c r="L155" s="146"/>
      <c r="M155" s="151"/>
      <c r="T155" s="152"/>
      <c r="AT155" s="147" t="s">
        <v>200</v>
      </c>
      <c r="AU155" s="147" t="s">
        <v>86</v>
      </c>
      <c r="AV155" s="12" t="s">
        <v>86</v>
      </c>
      <c r="AW155" s="12" t="s">
        <v>37</v>
      </c>
      <c r="AX155" s="12" t="s">
        <v>84</v>
      </c>
      <c r="AY155" s="147" t="s">
        <v>187</v>
      </c>
    </row>
    <row r="156" spans="2:65" s="1" customFormat="1" ht="24.15" customHeight="1">
      <c r="B156" s="31"/>
      <c r="C156" s="127" t="s">
        <v>311</v>
      </c>
      <c r="D156" s="127" t="s">
        <v>189</v>
      </c>
      <c r="E156" s="128" t="s">
        <v>3175</v>
      </c>
      <c r="F156" s="129" t="s">
        <v>3176</v>
      </c>
      <c r="G156" s="130" t="s">
        <v>460</v>
      </c>
      <c r="H156" s="131">
        <v>2</v>
      </c>
      <c r="I156" s="132"/>
      <c r="J156" s="133">
        <f>ROUND(I156*H156,2)</f>
        <v>0</v>
      </c>
      <c r="K156" s="129" t="s">
        <v>193</v>
      </c>
      <c r="L156" s="31"/>
      <c r="M156" s="134" t="s">
        <v>19</v>
      </c>
      <c r="N156" s="135" t="s">
        <v>47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194</v>
      </c>
      <c r="AT156" s="138" t="s">
        <v>189</v>
      </c>
      <c r="AU156" s="138" t="s">
        <v>86</v>
      </c>
      <c r="AY156" s="16" t="s">
        <v>187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84</v>
      </c>
      <c r="BK156" s="139">
        <f>ROUND(I156*H156,2)</f>
        <v>0</v>
      </c>
      <c r="BL156" s="16" t="s">
        <v>194</v>
      </c>
      <c r="BM156" s="138" t="s">
        <v>3177</v>
      </c>
    </row>
    <row r="157" spans="2:65" s="1" customFormat="1" ht="28.8">
      <c r="B157" s="31"/>
      <c r="D157" s="140" t="s">
        <v>196</v>
      </c>
      <c r="F157" s="141" t="s">
        <v>3178</v>
      </c>
      <c r="I157" s="142"/>
      <c r="L157" s="31"/>
      <c r="M157" s="143"/>
      <c r="T157" s="52"/>
      <c r="AT157" s="16" t="s">
        <v>196</v>
      </c>
      <c r="AU157" s="16" t="s">
        <v>86</v>
      </c>
    </row>
    <row r="158" spans="2:65" s="1" customFormat="1">
      <c r="B158" s="31"/>
      <c r="D158" s="144" t="s">
        <v>198</v>
      </c>
      <c r="F158" s="145" t="s">
        <v>3179</v>
      </c>
      <c r="I158" s="142"/>
      <c r="L158" s="31"/>
      <c r="M158" s="143"/>
      <c r="T158" s="52"/>
      <c r="AT158" s="16" t="s">
        <v>198</v>
      </c>
      <c r="AU158" s="16" t="s">
        <v>86</v>
      </c>
    </row>
    <row r="159" spans="2:65" s="1" customFormat="1" ht="24.15" customHeight="1">
      <c r="B159" s="31"/>
      <c r="C159" s="160" t="s">
        <v>317</v>
      </c>
      <c r="D159" s="160" t="s">
        <v>267</v>
      </c>
      <c r="E159" s="161" t="s">
        <v>3180</v>
      </c>
      <c r="F159" s="162" t="s">
        <v>3181</v>
      </c>
      <c r="G159" s="163" t="s">
        <v>460</v>
      </c>
      <c r="H159" s="164">
        <v>2.0299999999999998</v>
      </c>
      <c r="I159" s="165"/>
      <c r="J159" s="166">
        <f>ROUND(I159*H159,2)</f>
        <v>0</v>
      </c>
      <c r="K159" s="162" t="s">
        <v>193</v>
      </c>
      <c r="L159" s="167"/>
      <c r="M159" s="168" t="s">
        <v>19</v>
      </c>
      <c r="N159" s="169" t="s">
        <v>47</v>
      </c>
      <c r="P159" s="136">
        <f>O159*H159</f>
        <v>0</v>
      </c>
      <c r="Q159" s="136">
        <v>2.1199999999999999E-3</v>
      </c>
      <c r="R159" s="136">
        <f>Q159*H159</f>
        <v>4.3035999999999994E-3</v>
      </c>
      <c r="S159" s="136">
        <v>0</v>
      </c>
      <c r="T159" s="137">
        <f>S159*H159</f>
        <v>0</v>
      </c>
      <c r="AR159" s="138" t="s">
        <v>243</v>
      </c>
      <c r="AT159" s="138" t="s">
        <v>267</v>
      </c>
      <c r="AU159" s="138" t="s">
        <v>86</v>
      </c>
      <c r="AY159" s="16" t="s">
        <v>187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84</v>
      </c>
      <c r="BK159" s="139">
        <f>ROUND(I159*H159,2)</f>
        <v>0</v>
      </c>
      <c r="BL159" s="16" t="s">
        <v>194</v>
      </c>
      <c r="BM159" s="138" t="s">
        <v>3182</v>
      </c>
    </row>
    <row r="160" spans="2:65" s="1" customFormat="1" ht="19.2">
      <c r="B160" s="31"/>
      <c r="D160" s="140" t="s">
        <v>196</v>
      </c>
      <c r="F160" s="141" t="s">
        <v>3181</v>
      </c>
      <c r="I160" s="142"/>
      <c r="L160" s="31"/>
      <c r="M160" s="143"/>
      <c r="T160" s="52"/>
      <c r="AT160" s="16" t="s">
        <v>196</v>
      </c>
      <c r="AU160" s="16" t="s">
        <v>86</v>
      </c>
    </row>
    <row r="161" spans="2:65" s="12" customFormat="1">
      <c r="B161" s="146"/>
      <c r="D161" s="140" t="s">
        <v>200</v>
      </c>
      <c r="F161" s="148" t="s">
        <v>3169</v>
      </c>
      <c r="H161" s="149">
        <v>2.0299999999999998</v>
      </c>
      <c r="I161" s="150"/>
      <c r="L161" s="146"/>
      <c r="M161" s="151"/>
      <c r="T161" s="152"/>
      <c r="AT161" s="147" t="s">
        <v>200</v>
      </c>
      <c r="AU161" s="147" t="s">
        <v>86</v>
      </c>
      <c r="AV161" s="12" t="s">
        <v>86</v>
      </c>
      <c r="AW161" s="12" t="s">
        <v>4</v>
      </c>
      <c r="AX161" s="12" t="s">
        <v>84</v>
      </c>
      <c r="AY161" s="147" t="s">
        <v>187</v>
      </c>
    </row>
    <row r="162" spans="2:65" s="1" customFormat="1" ht="24.15" customHeight="1">
      <c r="B162" s="31"/>
      <c r="C162" s="127" t="s">
        <v>324</v>
      </c>
      <c r="D162" s="127" t="s">
        <v>189</v>
      </c>
      <c r="E162" s="128" t="s">
        <v>1273</v>
      </c>
      <c r="F162" s="129" t="s">
        <v>1274</v>
      </c>
      <c r="G162" s="130" t="s">
        <v>320</v>
      </c>
      <c r="H162" s="131">
        <v>2</v>
      </c>
      <c r="I162" s="132"/>
      <c r="J162" s="133">
        <f>ROUND(I162*H162,2)</f>
        <v>0</v>
      </c>
      <c r="K162" s="129" t="s">
        <v>193</v>
      </c>
      <c r="L162" s="31"/>
      <c r="M162" s="134" t="s">
        <v>19</v>
      </c>
      <c r="N162" s="135" t="s">
        <v>47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194</v>
      </c>
      <c r="AT162" s="138" t="s">
        <v>189</v>
      </c>
      <c r="AU162" s="138" t="s">
        <v>86</v>
      </c>
      <c r="AY162" s="16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84</v>
      </c>
      <c r="BK162" s="139">
        <f>ROUND(I162*H162,2)</f>
        <v>0</v>
      </c>
      <c r="BL162" s="16" t="s">
        <v>194</v>
      </c>
      <c r="BM162" s="138" t="s">
        <v>3183</v>
      </c>
    </row>
    <row r="163" spans="2:65" s="1" customFormat="1" ht="28.8">
      <c r="B163" s="31"/>
      <c r="D163" s="140" t="s">
        <v>196</v>
      </c>
      <c r="F163" s="141" t="s">
        <v>1276</v>
      </c>
      <c r="I163" s="142"/>
      <c r="L163" s="31"/>
      <c r="M163" s="143"/>
      <c r="T163" s="52"/>
      <c r="AT163" s="16" t="s">
        <v>196</v>
      </c>
      <c r="AU163" s="16" t="s">
        <v>86</v>
      </c>
    </row>
    <row r="164" spans="2:65" s="1" customFormat="1">
      <c r="B164" s="31"/>
      <c r="D164" s="144" t="s">
        <v>198</v>
      </c>
      <c r="F164" s="145" t="s">
        <v>1277</v>
      </c>
      <c r="I164" s="142"/>
      <c r="L164" s="31"/>
      <c r="M164" s="143"/>
      <c r="T164" s="52"/>
      <c r="AT164" s="16" t="s">
        <v>198</v>
      </c>
      <c r="AU164" s="16" t="s">
        <v>86</v>
      </c>
    </row>
    <row r="165" spans="2:65" s="1" customFormat="1" ht="16.5" customHeight="1">
      <c r="B165" s="31"/>
      <c r="C165" s="160" t="s">
        <v>7</v>
      </c>
      <c r="D165" s="160" t="s">
        <v>267</v>
      </c>
      <c r="E165" s="161" t="s">
        <v>3184</v>
      </c>
      <c r="F165" s="162" t="s">
        <v>3185</v>
      </c>
      <c r="G165" s="163" t="s">
        <v>320</v>
      </c>
      <c r="H165" s="164">
        <v>2</v>
      </c>
      <c r="I165" s="165"/>
      <c r="J165" s="166">
        <f>ROUND(I165*H165,2)</f>
        <v>0</v>
      </c>
      <c r="K165" s="162" t="s">
        <v>193</v>
      </c>
      <c r="L165" s="167"/>
      <c r="M165" s="168" t="s">
        <v>19</v>
      </c>
      <c r="N165" s="169" t="s">
        <v>47</v>
      </c>
      <c r="P165" s="136">
        <f>O165*H165</f>
        <v>0</v>
      </c>
      <c r="Q165" s="136">
        <v>4.2999999999999999E-4</v>
      </c>
      <c r="R165" s="136">
        <f>Q165*H165</f>
        <v>8.5999999999999998E-4</v>
      </c>
      <c r="S165" s="136">
        <v>0</v>
      </c>
      <c r="T165" s="137">
        <f>S165*H165</f>
        <v>0</v>
      </c>
      <c r="AR165" s="138" t="s">
        <v>243</v>
      </c>
      <c r="AT165" s="138" t="s">
        <v>267</v>
      </c>
      <c r="AU165" s="138" t="s">
        <v>86</v>
      </c>
      <c r="AY165" s="16" t="s">
        <v>187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84</v>
      </c>
      <c r="BK165" s="139">
        <f>ROUND(I165*H165,2)</f>
        <v>0</v>
      </c>
      <c r="BL165" s="16" t="s">
        <v>194</v>
      </c>
      <c r="BM165" s="138" t="s">
        <v>3186</v>
      </c>
    </row>
    <row r="166" spans="2:65" s="1" customFormat="1">
      <c r="B166" s="31"/>
      <c r="D166" s="140" t="s">
        <v>196</v>
      </c>
      <c r="F166" s="141" t="s">
        <v>3185</v>
      </c>
      <c r="I166" s="142"/>
      <c r="L166" s="31"/>
      <c r="M166" s="143"/>
      <c r="T166" s="52"/>
      <c r="AT166" s="16" t="s">
        <v>196</v>
      </c>
      <c r="AU166" s="16" t="s">
        <v>86</v>
      </c>
    </row>
    <row r="167" spans="2:65" s="1" customFormat="1" ht="24.15" customHeight="1">
      <c r="B167" s="31"/>
      <c r="C167" s="127" t="s">
        <v>332</v>
      </c>
      <c r="D167" s="127" t="s">
        <v>189</v>
      </c>
      <c r="E167" s="128" t="s">
        <v>469</v>
      </c>
      <c r="F167" s="129" t="s">
        <v>470</v>
      </c>
      <c r="G167" s="130" t="s">
        <v>320</v>
      </c>
      <c r="H167" s="131">
        <v>2</v>
      </c>
      <c r="I167" s="132"/>
      <c r="J167" s="133">
        <f>ROUND(I167*H167,2)</f>
        <v>0</v>
      </c>
      <c r="K167" s="129" t="s">
        <v>193</v>
      </c>
      <c r="L167" s="31"/>
      <c r="M167" s="134" t="s">
        <v>19</v>
      </c>
      <c r="N167" s="135" t="s">
        <v>47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194</v>
      </c>
      <c r="AT167" s="138" t="s">
        <v>189</v>
      </c>
      <c r="AU167" s="138" t="s">
        <v>86</v>
      </c>
      <c r="AY167" s="16" t="s">
        <v>187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84</v>
      </c>
      <c r="BK167" s="139">
        <f>ROUND(I167*H167,2)</f>
        <v>0</v>
      </c>
      <c r="BL167" s="16" t="s">
        <v>194</v>
      </c>
      <c r="BM167" s="138" t="s">
        <v>3187</v>
      </c>
    </row>
    <row r="168" spans="2:65" s="1" customFormat="1" ht="28.8">
      <c r="B168" s="31"/>
      <c r="D168" s="140" t="s">
        <v>196</v>
      </c>
      <c r="F168" s="141" t="s">
        <v>472</v>
      </c>
      <c r="I168" s="142"/>
      <c r="L168" s="31"/>
      <c r="M168" s="143"/>
      <c r="T168" s="52"/>
      <c r="AT168" s="16" t="s">
        <v>196</v>
      </c>
      <c r="AU168" s="16" t="s">
        <v>86</v>
      </c>
    </row>
    <row r="169" spans="2:65" s="1" customFormat="1">
      <c r="B169" s="31"/>
      <c r="D169" s="144" t="s">
        <v>198</v>
      </c>
      <c r="F169" s="145" t="s">
        <v>473</v>
      </c>
      <c r="I169" s="142"/>
      <c r="L169" s="31"/>
      <c r="M169" s="143"/>
      <c r="T169" s="52"/>
      <c r="AT169" s="16" t="s">
        <v>198</v>
      </c>
      <c r="AU169" s="16" t="s">
        <v>86</v>
      </c>
    </row>
    <row r="170" spans="2:65" s="1" customFormat="1" ht="16.5" customHeight="1">
      <c r="B170" s="31"/>
      <c r="C170" s="160" t="s">
        <v>336</v>
      </c>
      <c r="D170" s="160" t="s">
        <v>267</v>
      </c>
      <c r="E170" s="161" t="s">
        <v>843</v>
      </c>
      <c r="F170" s="162" t="s">
        <v>844</v>
      </c>
      <c r="G170" s="163" t="s">
        <v>320</v>
      </c>
      <c r="H170" s="164">
        <v>2</v>
      </c>
      <c r="I170" s="165"/>
      <c r="J170" s="166">
        <f>ROUND(I170*H170,2)</f>
        <v>0</v>
      </c>
      <c r="K170" s="162" t="s">
        <v>193</v>
      </c>
      <c r="L170" s="167"/>
      <c r="M170" s="168" t="s">
        <v>19</v>
      </c>
      <c r="N170" s="169" t="s">
        <v>47</v>
      </c>
      <c r="P170" s="136">
        <f>O170*H170</f>
        <v>0</v>
      </c>
      <c r="Q170" s="136">
        <v>8.0000000000000004E-4</v>
      </c>
      <c r="R170" s="136">
        <f>Q170*H170</f>
        <v>1.6000000000000001E-3</v>
      </c>
      <c r="S170" s="136">
        <v>0</v>
      </c>
      <c r="T170" s="137">
        <f>S170*H170</f>
        <v>0</v>
      </c>
      <c r="AR170" s="138" t="s">
        <v>243</v>
      </c>
      <c r="AT170" s="138" t="s">
        <v>267</v>
      </c>
      <c r="AU170" s="138" t="s">
        <v>86</v>
      </c>
      <c r="AY170" s="16" t="s">
        <v>187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84</v>
      </c>
      <c r="BK170" s="139">
        <f>ROUND(I170*H170,2)</f>
        <v>0</v>
      </c>
      <c r="BL170" s="16" t="s">
        <v>194</v>
      </c>
      <c r="BM170" s="138" t="s">
        <v>3188</v>
      </c>
    </row>
    <row r="171" spans="2:65" s="1" customFormat="1">
      <c r="B171" s="31"/>
      <c r="D171" s="140" t="s">
        <v>196</v>
      </c>
      <c r="F171" s="141" t="s">
        <v>844</v>
      </c>
      <c r="I171" s="142"/>
      <c r="L171" s="31"/>
      <c r="M171" s="143"/>
      <c r="T171" s="52"/>
      <c r="AT171" s="16" t="s">
        <v>196</v>
      </c>
      <c r="AU171" s="16" t="s">
        <v>86</v>
      </c>
    </row>
    <row r="172" spans="2:65" s="11" customFormat="1" ht="22.8" customHeight="1">
      <c r="B172" s="115"/>
      <c r="D172" s="116" t="s">
        <v>75</v>
      </c>
      <c r="E172" s="125" t="s">
        <v>252</v>
      </c>
      <c r="F172" s="125" t="s">
        <v>577</v>
      </c>
      <c r="I172" s="118"/>
      <c r="J172" s="126">
        <f>BK172</f>
        <v>0</v>
      </c>
      <c r="L172" s="115"/>
      <c r="M172" s="120"/>
      <c r="P172" s="121">
        <f>SUM(P173:P186)</f>
        <v>0</v>
      </c>
      <c r="R172" s="121">
        <f>SUM(R173:R186)</f>
        <v>4.3053725999999992</v>
      </c>
      <c r="T172" s="122">
        <f>SUM(T173:T186)</f>
        <v>5.1000000000000004E-3</v>
      </c>
      <c r="AR172" s="116" t="s">
        <v>84</v>
      </c>
      <c r="AT172" s="123" t="s">
        <v>75</v>
      </c>
      <c r="AU172" s="123" t="s">
        <v>84</v>
      </c>
      <c r="AY172" s="116" t="s">
        <v>187</v>
      </c>
      <c r="BK172" s="124">
        <f>SUM(BK173:BK186)</f>
        <v>0</v>
      </c>
    </row>
    <row r="173" spans="2:65" s="1" customFormat="1" ht="24.15" customHeight="1">
      <c r="B173" s="31"/>
      <c r="C173" s="127" t="s">
        <v>342</v>
      </c>
      <c r="D173" s="127" t="s">
        <v>189</v>
      </c>
      <c r="E173" s="128" t="s">
        <v>579</v>
      </c>
      <c r="F173" s="129" t="s">
        <v>580</v>
      </c>
      <c r="G173" s="130" t="s">
        <v>460</v>
      </c>
      <c r="H173" s="131">
        <v>35</v>
      </c>
      <c r="I173" s="132"/>
      <c r="J173" s="133">
        <f>ROUND(I173*H173,2)</f>
        <v>0</v>
      </c>
      <c r="K173" s="129" t="s">
        <v>193</v>
      </c>
      <c r="L173" s="31"/>
      <c r="M173" s="134" t="s">
        <v>19</v>
      </c>
      <c r="N173" s="135" t="s">
        <v>47</v>
      </c>
      <c r="P173" s="136">
        <f>O173*H173</f>
        <v>0</v>
      </c>
      <c r="Q173" s="136">
        <v>0.10095</v>
      </c>
      <c r="R173" s="136">
        <f>Q173*H173</f>
        <v>3.5332499999999998</v>
      </c>
      <c r="S173" s="136">
        <v>0</v>
      </c>
      <c r="T173" s="137">
        <f>S173*H173</f>
        <v>0</v>
      </c>
      <c r="AR173" s="138" t="s">
        <v>194</v>
      </c>
      <c r="AT173" s="138" t="s">
        <v>189</v>
      </c>
      <c r="AU173" s="138" t="s">
        <v>86</v>
      </c>
      <c r="AY173" s="16" t="s">
        <v>187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84</v>
      </c>
      <c r="BK173" s="139">
        <f>ROUND(I173*H173,2)</f>
        <v>0</v>
      </c>
      <c r="BL173" s="16" t="s">
        <v>194</v>
      </c>
      <c r="BM173" s="138" t="s">
        <v>3189</v>
      </c>
    </row>
    <row r="174" spans="2:65" s="1" customFormat="1" ht="28.8">
      <c r="B174" s="31"/>
      <c r="D174" s="140" t="s">
        <v>196</v>
      </c>
      <c r="F174" s="141" t="s">
        <v>582</v>
      </c>
      <c r="I174" s="142"/>
      <c r="L174" s="31"/>
      <c r="M174" s="143"/>
      <c r="T174" s="52"/>
      <c r="AT174" s="16" t="s">
        <v>196</v>
      </c>
      <c r="AU174" s="16" t="s">
        <v>86</v>
      </c>
    </row>
    <row r="175" spans="2:65" s="1" customFormat="1">
      <c r="B175" s="31"/>
      <c r="D175" s="144" t="s">
        <v>198</v>
      </c>
      <c r="F175" s="145" t="s">
        <v>583</v>
      </c>
      <c r="I175" s="142"/>
      <c r="L175" s="31"/>
      <c r="M175" s="143"/>
      <c r="T175" s="52"/>
      <c r="AT175" s="16" t="s">
        <v>198</v>
      </c>
      <c r="AU175" s="16" t="s">
        <v>86</v>
      </c>
    </row>
    <row r="176" spans="2:65" s="12" customFormat="1">
      <c r="B176" s="146"/>
      <c r="D176" s="140" t="s">
        <v>200</v>
      </c>
      <c r="E176" s="147" t="s">
        <v>19</v>
      </c>
      <c r="F176" s="148" t="s">
        <v>3190</v>
      </c>
      <c r="H176" s="149">
        <v>35</v>
      </c>
      <c r="I176" s="150"/>
      <c r="L176" s="146"/>
      <c r="M176" s="151"/>
      <c r="T176" s="152"/>
      <c r="AT176" s="147" t="s">
        <v>200</v>
      </c>
      <c r="AU176" s="147" t="s">
        <v>86</v>
      </c>
      <c r="AV176" s="12" t="s">
        <v>86</v>
      </c>
      <c r="AW176" s="12" t="s">
        <v>37</v>
      </c>
      <c r="AX176" s="12" t="s">
        <v>84</v>
      </c>
      <c r="AY176" s="147" t="s">
        <v>187</v>
      </c>
    </row>
    <row r="177" spans="2:65" s="1" customFormat="1" ht="16.5" customHeight="1">
      <c r="B177" s="31"/>
      <c r="C177" s="160" t="s">
        <v>346</v>
      </c>
      <c r="D177" s="160" t="s">
        <v>267</v>
      </c>
      <c r="E177" s="161" t="s">
        <v>3191</v>
      </c>
      <c r="F177" s="162" t="s">
        <v>3192</v>
      </c>
      <c r="G177" s="163" t="s">
        <v>460</v>
      </c>
      <c r="H177" s="164">
        <v>35</v>
      </c>
      <c r="I177" s="165"/>
      <c r="J177" s="166">
        <f>ROUND(I177*H177,2)</f>
        <v>0</v>
      </c>
      <c r="K177" s="162" t="s">
        <v>193</v>
      </c>
      <c r="L177" s="167"/>
      <c r="M177" s="168" t="s">
        <v>19</v>
      </c>
      <c r="N177" s="169" t="s">
        <v>47</v>
      </c>
      <c r="P177" s="136">
        <f>O177*H177</f>
        <v>0</v>
      </c>
      <c r="Q177" s="136">
        <v>2.1999999999999999E-2</v>
      </c>
      <c r="R177" s="136">
        <f>Q177*H177</f>
        <v>0.76999999999999991</v>
      </c>
      <c r="S177" s="136">
        <v>0</v>
      </c>
      <c r="T177" s="137">
        <f>S177*H177</f>
        <v>0</v>
      </c>
      <c r="AR177" s="138" t="s">
        <v>243</v>
      </c>
      <c r="AT177" s="138" t="s">
        <v>267</v>
      </c>
      <c r="AU177" s="138" t="s">
        <v>86</v>
      </c>
      <c r="AY177" s="16" t="s">
        <v>187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84</v>
      </c>
      <c r="BK177" s="139">
        <f>ROUND(I177*H177,2)</f>
        <v>0</v>
      </c>
      <c r="BL177" s="16" t="s">
        <v>194</v>
      </c>
      <c r="BM177" s="138" t="s">
        <v>3193</v>
      </c>
    </row>
    <row r="178" spans="2:65" s="1" customFormat="1">
      <c r="B178" s="31"/>
      <c r="D178" s="140" t="s">
        <v>196</v>
      </c>
      <c r="F178" s="141" t="s">
        <v>3192</v>
      </c>
      <c r="I178" s="142"/>
      <c r="L178" s="31"/>
      <c r="M178" s="143"/>
      <c r="T178" s="52"/>
      <c r="AT178" s="16" t="s">
        <v>196</v>
      </c>
      <c r="AU178" s="16" t="s">
        <v>86</v>
      </c>
    </row>
    <row r="179" spans="2:65" s="1" customFormat="1" ht="24.15" customHeight="1">
      <c r="B179" s="31"/>
      <c r="C179" s="127" t="s">
        <v>351</v>
      </c>
      <c r="D179" s="127" t="s">
        <v>189</v>
      </c>
      <c r="E179" s="128" t="s">
        <v>608</v>
      </c>
      <c r="F179" s="129" t="s">
        <v>609</v>
      </c>
      <c r="G179" s="130" t="s">
        <v>460</v>
      </c>
      <c r="H179" s="131">
        <v>1.28</v>
      </c>
      <c r="I179" s="132"/>
      <c r="J179" s="133">
        <f>ROUND(I179*H179,2)</f>
        <v>0</v>
      </c>
      <c r="K179" s="129" t="s">
        <v>193</v>
      </c>
      <c r="L179" s="31"/>
      <c r="M179" s="134" t="s">
        <v>19</v>
      </c>
      <c r="N179" s="135" t="s">
        <v>47</v>
      </c>
      <c r="P179" s="136">
        <f>O179*H179</f>
        <v>0</v>
      </c>
      <c r="Q179" s="136">
        <v>1.3699999999999999E-3</v>
      </c>
      <c r="R179" s="136">
        <f>Q179*H179</f>
        <v>1.7535999999999999E-3</v>
      </c>
      <c r="S179" s="136">
        <v>0</v>
      </c>
      <c r="T179" s="137">
        <f>S179*H179</f>
        <v>0</v>
      </c>
      <c r="AR179" s="138" t="s">
        <v>194</v>
      </c>
      <c r="AT179" s="138" t="s">
        <v>189</v>
      </c>
      <c r="AU179" s="138" t="s">
        <v>86</v>
      </c>
      <c r="AY179" s="16" t="s">
        <v>187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84</v>
      </c>
      <c r="BK179" s="139">
        <f>ROUND(I179*H179,2)</f>
        <v>0</v>
      </c>
      <c r="BL179" s="16" t="s">
        <v>194</v>
      </c>
      <c r="BM179" s="138" t="s">
        <v>3194</v>
      </c>
    </row>
    <row r="180" spans="2:65" s="1" customFormat="1" ht="19.2">
      <c r="B180" s="31"/>
      <c r="D180" s="140" t="s">
        <v>196</v>
      </c>
      <c r="F180" s="141" t="s">
        <v>611</v>
      </c>
      <c r="I180" s="142"/>
      <c r="L180" s="31"/>
      <c r="M180" s="143"/>
      <c r="T180" s="52"/>
      <c r="AT180" s="16" t="s">
        <v>196</v>
      </c>
      <c r="AU180" s="16" t="s">
        <v>86</v>
      </c>
    </row>
    <row r="181" spans="2:65" s="1" customFormat="1">
      <c r="B181" s="31"/>
      <c r="D181" s="144" t="s">
        <v>198</v>
      </c>
      <c r="F181" s="145" t="s">
        <v>612</v>
      </c>
      <c r="I181" s="142"/>
      <c r="L181" s="31"/>
      <c r="M181" s="143"/>
      <c r="T181" s="52"/>
      <c r="AT181" s="16" t="s">
        <v>198</v>
      </c>
      <c r="AU181" s="16" t="s">
        <v>86</v>
      </c>
    </row>
    <row r="182" spans="2:65" s="12" customFormat="1">
      <c r="B182" s="146"/>
      <c r="D182" s="140" t="s">
        <v>200</v>
      </c>
      <c r="E182" s="147" t="s">
        <v>19</v>
      </c>
      <c r="F182" s="148" t="s">
        <v>3195</v>
      </c>
      <c r="H182" s="149">
        <v>1.28</v>
      </c>
      <c r="I182" s="150"/>
      <c r="L182" s="146"/>
      <c r="M182" s="151"/>
      <c r="T182" s="152"/>
      <c r="AT182" s="147" t="s">
        <v>200</v>
      </c>
      <c r="AU182" s="147" t="s">
        <v>86</v>
      </c>
      <c r="AV182" s="12" t="s">
        <v>86</v>
      </c>
      <c r="AW182" s="12" t="s">
        <v>37</v>
      </c>
      <c r="AX182" s="12" t="s">
        <v>84</v>
      </c>
      <c r="AY182" s="147" t="s">
        <v>187</v>
      </c>
    </row>
    <row r="183" spans="2:65" s="1" customFormat="1" ht="24.15" customHeight="1">
      <c r="B183" s="31"/>
      <c r="C183" s="127" t="s">
        <v>358</v>
      </c>
      <c r="D183" s="127" t="s">
        <v>189</v>
      </c>
      <c r="E183" s="128" t="s">
        <v>614</v>
      </c>
      <c r="F183" s="129" t="s">
        <v>615</v>
      </c>
      <c r="G183" s="130" t="s">
        <v>460</v>
      </c>
      <c r="H183" s="131">
        <v>0.3</v>
      </c>
      <c r="I183" s="132"/>
      <c r="J183" s="133">
        <f>ROUND(I183*H183,2)</f>
        <v>0</v>
      </c>
      <c r="K183" s="129" t="s">
        <v>193</v>
      </c>
      <c r="L183" s="31"/>
      <c r="M183" s="134" t="s">
        <v>19</v>
      </c>
      <c r="N183" s="135" t="s">
        <v>47</v>
      </c>
      <c r="P183" s="136">
        <f>O183*H183</f>
        <v>0</v>
      </c>
      <c r="Q183" s="136">
        <v>1.23E-3</v>
      </c>
      <c r="R183" s="136">
        <f>Q183*H183</f>
        <v>3.6899999999999997E-4</v>
      </c>
      <c r="S183" s="136">
        <v>1.7000000000000001E-2</v>
      </c>
      <c r="T183" s="137">
        <f>S183*H183</f>
        <v>5.1000000000000004E-3</v>
      </c>
      <c r="AR183" s="138" t="s">
        <v>194</v>
      </c>
      <c r="AT183" s="138" t="s">
        <v>189</v>
      </c>
      <c r="AU183" s="138" t="s">
        <v>86</v>
      </c>
      <c r="AY183" s="16" t="s">
        <v>187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84</v>
      </c>
      <c r="BK183" s="139">
        <f>ROUND(I183*H183,2)</f>
        <v>0</v>
      </c>
      <c r="BL183" s="16" t="s">
        <v>194</v>
      </c>
      <c r="BM183" s="138" t="s">
        <v>3196</v>
      </c>
    </row>
    <row r="184" spans="2:65" s="1" customFormat="1" ht="28.8">
      <c r="B184" s="31"/>
      <c r="D184" s="140" t="s">
        <v>196</v>
      </c>
      <c r="F184" s="141" t="s">
        <v>617</v>
      </c>
      <c r="I184" s="142"/>
      <c r="L184" s="31"/>
      <c r="M184" s="143"/>
      <c r="T184" s="52"/>
      <c r="AT184" s="16" t="s">
        <v>196</v>
      </c>
      <c r="AU184" s="16" t="s">
        <v>86</v>
      </c>
    </row>
    <row r="185" spans="2:65" s="1" customFormat="1">
      <c r="B185" s="31"/>
      <c r="D185" s="144" t="s">
        <v>198</v>
      </c>
      <c r="F185" s="145" t="s">
        <v>618</v>
      </c>
      <c r="I185" s="142"/>
      <c r="L185" s="31"/>
      <c r="M185" s="143"/>
      <c r="T185" s="52"/>
      <c r="AT185" s="16" t="s">
        <v>198</v>
      </c>
      <c r="AU185" s="16" t="s">
        <v>86</v>
      </c>
    </row>
    <row r="186" spans="2:65" s="12" customFormat="1">
      <c r="B186" s="146"/>
      <c r="D186" s="140" t="s">
        <v>200</v>
      </c>
      <c r="E186" s="147" t="s">
        <v>19</v>
      </c>
      <c r="F186" s="148" t="s">
        <v>619</v>
      </c>
      <c r="H186" s="149">
        <v>0.3</v>
      </c>
      <c r="I186" s="150"/>
      <c r="L186" s="146"/>
      <c r="M186" s="151"/>
      <c r="T186" s="152"/>
      <c r="AT186" s="147" t="s">
        <v>200</v>
      </c>
      <c r="AU186" s="147" t="s">
        <v>86</v>
      </c>
      <c r="AV186" s="12" t="s">
        <v>86</v>
      </c>
      <c r="AW186" s="12" t="s">
        <v>37</v>
      </c>
      <c r="AX186" s="12" t="s">
        <v>84</v>
      </c>
      <c r="AY186" s="147" t="s">
        <v>187</v>
      </c>
    </row>
    <row r="187" spans="2:65" s="11" customFormat="1" ht="22.8" customHeight="1">
      <c r="B187" s="115"/>
      <c r="D187" s="116" t="s">
        <v>75</v>
      </c>
      <c r="E187" s="125" t="s">
        <v>627</v>
      </c>
      <c r="F187" s="125" t="s">
        <v>628</v>
      </c>
      <c r="I187" s="118"/>
      <c r="J187" s="126">
        <f>BK187</f>
        <v>0</v>
      </c>
      <c r="L187" s="115"/>
      <c r="M187" s="120"/>
      <c r="P187" s="121">
        <f>SUM(P188:P198)</f>
        <v>0</v>
      </c>
      <c r="R187" s="121">
        <f>SUM(R188:R198)</f>
        <v>0</v>
      </c>
      <c r="T187" s="122">
        <f>SUM(T188:T198)</f>
        <v>0</v>
      </c>
      <c r="AR187" s="116" t="s">
        <v>84</v>
      </c>
      <c r="AT187" s="123" t="s">
        <v>75</v>
      </c>
      <c r="AU187" s="123" t="s">
        <v>84</v>
      </c>
      <c r="AY187" s="116" t="s">
        <v>187</v>
      </c>
      <c r="BK187" s="124">
        <f>SUM(BK188:BK198)</f>
        <v>0</v>
      </c>
    </row>
    <row r="188" spans="2:65" s="1" customFormat="1" ht="24.15" customHeight="1">
      <c r="B188" s="31"/>
      <c r="C188" s="127" t="s">
        <v>365</v>
      </c>
      <c r="D188" s="127" t="s">
        <v>189</v>
      </c>
      <c r="E188" s="128" t="s">
        <v>630</v>
      </c>
      <c r="F188" s="129" t="s">
        <v>631</v>
      </c>
      <c r="G188" s="130" t="s">
        <v>238</v>
      </c>
      <c r="H188" s="131">
        <v>0.26900000000000002</v>
      </c>
      <c r="I188" s="132"/>
      <c r="J188" s="133">
        <f>ROUND(I188*H188,2)</f>
        <v>0</v>
      </c>
      <c r="K188" s="129" t="s">
        <v>193</v>
      </c>
      <c r="L188" s="31"/>
      <c r="M188" s="134" t="s">
        <v>19</v>
      </c>
      <c r="N188" s="135" t="s">
        <v>47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194</v>
      </c>
      <c r="AT188" s="138" t="s">
        <v>189</v>
      </c>
      <c r="AU188" s="138" t="s">
        <v>86</v>
      </c>
      <c r="AY188" s="16" t="s">
        <v>187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84</v>
      </c>
      <c r="BK188" s="139">
        <f>ROUND(I188*H188,2)</f>
        <v>0</v>
      </c>
      <c r="BL188" s="16" t="s">
        <v>194</v>
      </c>
      <c r="BM188" s="138" t="s">
        <v>3197</v>
      </c>
    </row>
    <row r="189" spans="2:65" s="1" customFormat="1" ht="19.2">
      <c r="B189" s="31"/>
      <c r="D189" s="140" t="s">
        <v>196</v>
      </c>
      <c r="F189" s="141" t="s">
        <v>633</v>
      </c>
      <c r="I189" s="142"/>
      <c r="L189" s="31"/>
      <c r="M189" s="143"/>
      <c r="T189" s="52"/>
      <c r="AT189" s="16" t="s">
        <v>196</v>
      </c>
      <c r="AU189" s="16" t="s">
        <v>86</v>
      </c>
    </row>
    <row r="190" spans="2:65" s="1" customFormat="1">
      <c r="B190" s="31"/>
      <c r="D190" s="144" t="s">
        <v>198</v>
      </c>
      <c r="F190" s="145" t="s">
        <v>634</v>
      </c>
      <c r="I190" s="142"/>
      <c r="L190" s="31"/>
      <c r="M190" s="143"/>
      <c r="T190" s="52"/>
      <c r="AT190" s="16" t="s">
        <v>198</v>
      </c>
      <c r="AU190" s="16" t="s">
        <v>86</v>
      </c>
    </row>
    <row r="191" spans="2:65" s="1" customFormat="1" ht="24.15" customHeight="1">
      <c r="B191" s="31"/>
      <c r="C191" s="127" t="s">
        <v>372</v>
      </c>
      <c r="D191" s="127" t="s">
        <v>189</v>
      </c>
      <c r="E191" s="128" t="s">
        <v>636</v>
      </c>
      <c r="F191" s="129" t="s">
        <v>637</v>
      </c>
      <c r="G191" s="130" t="s">
        <v>238</v>
      </c>
      <c r="H191" s="131">
        <v>2.69</v>
      </c>
      <c r="I191" s="132"/>
      <c r="J191" s="133">
        <f>ROUND(I191*H191,2)</f>
        <v>0</v>
      </c>
      <c r="K191" s="129" t="s">
        <v>193</v>
      </c>
      <c r="L191" s="31"/>
      <c r="M191" s="134" t="s">
        <v>19</v>
      </c>
      <c r="N191" s="135" t="s">
        <v>47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194</v>
      </c>
      <c r="AT191" s="138" t="s">
        <v>189</v>
      </c>
      <c r="AU191" s="138" t="s">
        <v>86</v>
      </c>
      <c r="AY191" s="16" t="s">
        <v>187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84</v>
      </c>
      <c r="BK191" s="139">
        <f>ROUND(I191*H191,2)</f>
        <v>0</v>
      </c>
      <c r="BL191" s="16" t="s">
        <v>194</v>
      </c>
      <c r="BM191" s="138" t="s">
        <v>3198</v>
      </c>
    </row>
    <row r="192" spans="2:65" s="1" customFormat="1" ht="28.8">
      <c r="B192" s="31"/>
      <c r="D192" s="140" t="s">
        <v>196</v>
      </c>
      <c r="F192" s="141" t="s">
        <v>639</v>
      </c>
      <c r="I192" s="142"/>
      <c r="L192" s="31"/>
      <c r="M192" s="143"/>
      <c r="T192" s="52"/>
      <c r="AT192" s="16" t="s">
        <v>196</v>
      </c>
      <c r="AU192" s="16" t="s">
        <v>86</v>
      </c>
    </row>
    <row r="193" spans="2:65" s="1" customFormat="1">
      <c r="B193" s="31"/>
      <c r="D193" s="144" t="s">
        <v>198</v>
      </c>
      <c r="F193" s="145" t="s">
        <v>640</v>
      </c>
      <c r="I193" s="142"/>
      <c r="L193" s="31"/>
      <c r="M193" s="143"/>
      <c r="T193" s="52"/>
      <c r="AT193" s="16" t="s">
        <v>198</v>
      </c>
      <c r="AU193" s="16" t="s">
        <v>86</v>
      </c>
    </row>
    <row r="194" spans="2:65" s="12" customFormat="1">
      <c r="B194" s="146"/>
      <c r="D194" s="140" t="s">
        <v>200</v>
      </c>
      <c r="F194" s="148" t="s">
        <v>3199</v>
      </c>
      <c r="H194" s="149">
        <v>2.69</v>
      </c>
      <c r="I194" s="150"/>
      <c r="L194" s="146"/>
      <c r="M194" s="151"/>
      <c r="T194" s="152"/>
      <c r="AT194" s="147" t="s">
        <v>200</v>
      </c>
      <c r="AU194" s="147" t="s">
        <v>86</v>
      </c>
      <c r="AV194" s="12" t="s">
        <v>86</v>
      </c>
      <c r="AW194" s="12" t="s">
        <v>4</v>
      </c>
      <c r="AX194" s="12" t="s">
        <v>84</v>
      </c>
      <c r="AY194" s="147" t="s">
        <v>187</v>
      </c>
    </row>
    <row r="195" spans="2:65" s="1" customFormat="1" ht="33" customHeight="1">
      <c r="B195" s="31"/>
      <c r="C195" s="127" t="s">
        <v>380</v>
      </c>
      <c r="D195" s="127" t="s">
        <v>189</v>
      </c>
      <c r="E195" s="128" t="s">
        <v>1111</v>
      </c>
      <c r="F195" s="129" t="s">
        <v>1112</v>
      </c>
      <c r="G195" s="130" t="s">
        <v>238</v>
      </c>
      <c r="H195" s="131">
        <v>0.08</v>
      </c>
      <c r="I195" s="132"/>
      <c r="J195" s="133">
        <f>ROUND(I195*H195,2)</f>
        <v>0</v>
      </c>
      <c r="K195" s="129" t="s">
        <v>193</v>
      </c>
      <c r="L195" s="31"/>
      <c r="M195" s="134" t="s">
        <v>19</v>
      </c>
      <c r="N195" s="135" t="s">
        <v>47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194</v>
      </c>
      <c r="AT195" s="138" t="s">
        <v>189</v>
      </c>
      <c r="AU195" s="138" t="s">
        <v>86</v>
      </c>
      <c r="AY195" s="16" t="s">
        <v>187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84</v>
      </c>
      <c r="BK195" s="139">
        <f>ROUND(I195*H195,2)</f>
        <v>0</v>
      </c>
      <c r="BL195" s="16" t="s">
        <v>194</v>
      </c>
      <c r="BM195" s="138" t="s">
        <v>3200</v>
      </c>
    </row>
    <row r="196" spans="2:65" s="1" customFormat="1" ht="28.8">
      <c r="B196" s="31"/>
      <c r="D196" s="140" t="s">
        <v>196</v>
      </c>
      <c r="F196" s="141" t="s">
        <v>1114</v>
      </c>
      <c r="I196" s="142"/>
      <c r="L196" s="31"/>
      <c r="M196" s="143"/>
      <c r="T196" s="52"/>
      <c r="AT196" s="16" t="s">
        <v>196</v>
      </c>
      <c r="AU196" s="16" t="s">
        <v>86</v>
      </c>
    </row>
    <row r="197" spans="2:65" s="1" customFormat="1">
      <c r="B197" s="31"/>
      <c r="D197" s="144" t="s">
        <v>198</v>
      </c>
      <c r="F197" s="145" t="s">
        <v>1115</v>
      </c>
      <c r="I197" s="142"/>
      <c r="L197" s="31"/>
      <c r="M197" s="143"/>
      <c r="T197" s="52"/>
      <c r="AT197" s="16" t="s">
        <v>198</v>
      </c>
      <c r="AU197" s="16" t="s">
        <v>86</v>
      </c>
    </row>
    <row r="198" spans="2:65" s="12" customFormat="1">
      <c r="B198" s="146"/>
      <c r="D198" s="140" t="s">
        <v>200</v>
      </c>
      <c r="E198" s="147" t="s">
        <v>19</v>
      </c>
      <c r="F198" s="148" t="s">
        <v>3201</v>
      </c>
      <c r="H198" s="149">
        <v>0.08</v>
      </c>
      <c r="I198" s="150"/>
      <c r="L198" s="146"/>
      <c r="M198" s="151"/>
      <c r="T198" s="152"/>
      <c r="AT198" s="147" t="s">
        <v>200</v>
      </c>
      <c r="AU198" s="147" t="s">
        <v>86</v>
      </c>
      <c r="AV198" s="12" t="s">
        <v>86</v>
      </c>
      <c r="AW198" s="12" t="s">
        <v>37</v>
      </c>
      <c r="AX198" s="12" t="s">
        <v>84</v>
      </c>
      <c r="AY198" s="147" t="s">
        <v>187</v>
      </c>
    </row>
    <row r="199" spans="2:65" s="11" customFormat="1" ht="22.8" customHeight="1">
      <c r="B199" s="115"/>
      <c r="D199" s="116" t="s">
        <v>75</v>
      </c>
      <c r="E199" s="125" t="s">
        <v>648</v>
      </c>
      <c r="F199" s="125" t="s">
        <v>649</v>
      </c>
      <c r="I199" s="118"/>
      <c r="J199" s="126">
        <f>BK199</f>
        <v>0</v>
      </c>
      <c r="L199" s="115"/>
      <c r="M199" s="120"/>
      <c r="P199" s="121">
        <f>SUM(P200:P205)</f>
        <v>0</v>
      </c>
      <c r="R199" s="121">
        <f>SUM(R200:R205)</f>
        <v>0</v>
      </c>
      <c r="T199" s="122">
        <f>SUM(T200:T205)</f>
        <v>0</v>
      </c>
      <c r="AR199" s="116" t="s">
        <v>84</v>
      </c>
      <c r="AT199" s="123" t="s">
        <v>75</v>
      </c>
      <c r="AU199" s="123" t="s">
        <v>84</v>
      </c>
      <c r="AY199" s="116" t="s">
        <v>187</v>
      </c>
      <c r="BK199" s="124">
        <f>SUM(BK200:BK205)</f>
        <v>0</v>
      </c>
    </row>
    <row r="200" spans="2:65" s="1" customFormat="1" ht="24.15" customHeight="1">
      <c r="B200" s="31"/>
      <c r="C200" s="127" t="s">
        <v>388</v>
      </c>
      <c r="D200" s="127" t="s">
        <v>189</v>
      </c>
      <c r="E200" s="128" t="s">
        <v>937</v>
      </c>
      <c r="F200" s="129" t="s">
        <v>938</v>
      </c>
      <c r="G200" s="130" t="s">
        <v>238</v>
      </c>
      <c r="H200" s="131">
        <v>14.125</v>
      </c>
      <c r="I200" s="132"/>
      <c r="J200" s="133">
        <f>ROUND(I200*H200,2)</f>
        <v>0</v>
      </c>
      <c r="K200" s="129" t="s">
        <v>193</v>
      </c>
      <c r="L200" s="31"/>
      <c r="M200" s="134" t="s">
        <v>19</v>
      </c>
      <c r="N200" s="135" t="s">
        <v>47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194</v>
      </c>
      <c r="AT200" s="138" t="s">
        <v>189</v>
      </c>
      <c r="AU200" s="138" t="s">
        <v>86</v>
      </c>
      <c r="AY200" s="16" t="s">
        <v>187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84</v>
      </c>
      <c r="BK200" s="139">
        <f>ROUND(I200*H200,2)</f>
        <v>0</v>
      </c>
      <c r="BL200" s="16" t="s">
        <v>194</v>
      </c>
      <c r="BM200" s="138" t="s">
        <v>3202</v>
      </c>
    </row>
    <row r="201" spans="2:65" s="1" customFormat="1" ht="28.8">
      <c r="B201" s="31"/>
      <c r="D201" s="140" t="s">
        <v>196</v>
      </c>
      <c r="F201" s="141" t="s">
        <v>940</v>
      </c>
      <c r="I201" s="142"/>
      <c r="L201" s="31"/>
      <c r="M201" s="143"/>
      <c r="T201" s="52"/>
      <c r="AT201" s="16" t="s">
        <v>196</v>
      </c>
      <c r="AU201" s="16" t="s">
        <v>86</v>
      </c>
    </row>
    <row r="202" spans="2:65" s="1" customFormat="1">
      <c r="B202" s="31"/>
      <c r="D202" s="144" t="s">
        <v>198</v>
      </c>
      <c r="F202" s="145" t="s">
        <v>941</v>
      </c>
      <c r="I202" s="142"/>
      <c r="L202" s="31"/>
      <c r="M202" s="143"/>
      <c r="T202" s="52"/>
      <c r="AT202" s="16" t="s">
        <v>198</v>
      </c>
      <c r="AU202" s="16" t="s">
        <v>86</v>
      </c>
    </row>
    <row r="203" spans="2:65" s="1" customFormat="1" ht="37.799999999999997" customHeight="1">
      <c r="B203" s="31"/>
      <c r="C203" s="127" t="s">
        <v>394</v>
      </c>
      <c r="D203" s="127" t="s">
        <v>189</v>
      </c>
      <c r="E203" s="128" t="s">
        <v>3203</v>
      </c>
      <c r="F203" s="129" t="s">
        <v>3204</v>
      </c>
      <c r="G203" s="130" t="s">
        <v>238</v>
      </c>
      <c r="H203" s="131">
        <v>14.125</v>
      </c>
      <c r="I203" s="132"/>
      <c r="J203" s="133">
        <f>ROUND(I203*H203,2)</f>
        <v>0</v>
      </c>
      <c r="K203" s="129" t="s">
        <v>193</v>
      </c>
      <c r="L203" s="31"/>
      <c r="M203" s="134" t="s">
        <v>19</v>
      </c>
      <c r="N203" s="135" t="s">
        <v>47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194</v>
      </c>
      <c r="AT203" s="138" t="s">
        <v>189</v>
      </c>
      <c r="AU203" s="138" t="s">
        <v>86</v>
      </c>
      <c r="AY203" s="16" t="s">
        <v>187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84</v>
      </c>
      <c r="BK203" s="139">
        <f>ROUND(I203*H203,2)</f>
        <v>0</v>
      </c>
      <c r="BL203" s="16" t="s">
        <v>194</v>
      </c>
      <c r="BM203" s="138" t="s">
        <v>3205</v>
      </c>
    </row>
    <row r="204" spans="2:65" s="1" customFormat="1" ht="38.4">
      <c r="B204" s="31"/>
      <c r="D204" s="140" t="s">
        <v>196</v>
      </c>
      <c r="F204" s="141" t="s">
        <v>3206</v>
      </c>
      <c r="I204" s="142"/>
      <c r="L204" s="31"/>
      <c r="M204" s="143"/>
      <c r="T204" s="52"/>
      <c r="AT204" s="16" t="s">
        <v>196</v>
      </c>
      <c r="AU204" s="16" t="s">
        <v>86</v>
      </c>
    </row>
    <row r="205" spans="2:65" s="1" customFormat="1">
      <c r="B205" s="31"/>
      <c r="D205" s="144" t="s">
        <v>198</v>
      </c>
      <c r="F205" s="145" t="s">
        <v>3207</v>
      </c>
      <c r="I205" s="142"/>
      <c r="L205" s="31"/>
      <c r="M205" s="143"/>
      <c r="T205" s="52"/>
      <c r="AT205" s="16" t="s">
        <v>198</v>
      </c>
      <c r="AU205" s="16" t="s">
        <v>86</v>
      </c>
    </row>
    <row r="206" spans="2:65" s="11" customFormat="1" ht="25.95" customHeight="1">
      <c r="B206" s="115"/>
      <c r="D206" s="116" t="s">
        <v>75</v>
      </c>
      <c r="E206" s="117" t="s">
        <v>662</v>
      </c>
      <c r="F206" s="117" t="s">
        <v>663</v>
      </c>
      <c r="I206" s="118"/>
      <c r="J206" s="119">
        <f>BK206</f>
        <v>0</v>
      </c>
      <c r="L206" s="115"/>
      <c r="M206" s="120"/>
      <c r="P206" s="121">
        <f>P207+P243</f>
        <v>0</v>
      </c>
      <c r="R206" s="121">
        <f>R207+R243</f>
        <v>5.0449999999999995E-2</v>
      </c>
      <c r="T206" s="122">
        <f>T207+T243</f>
        <v>0.21789999999999998</v>
      </c>
      <c r="AR206" s="116" t="s">
        <v>86</v>
      </c>
      <c r="AT206" s="123" t="s">
        <v>75</v>
      </c>
      <c r="AU206" s="123" t="s">
        <v>76</v>
      </c>
      <c r="AY206" s="116" t="s">
        <v>187</v>
      </c>
      <c r="BK206" s="124">
        <f>BK207+BK243</f>
        <v>0</v>
      </c>
    </row>
    <row r="207" spans="2:65" s="11" customFormat="1" ht="22.8" customHeight="1">
      <c r="B207" s="115"/>
      <c r="D207" s="116" t="s">
        <v>75</v>
      </c>
      <c r="E207" s="125" t="s">
        <v>2773</v>
      </c>
      <c r="F207" s="125" t="s">
        <v>2774</v>
      </c>
      <c r="I207" s="118"/>
      <c r="J207" s="126">
        <f>BK207</f>
        <v>0</v>
      </c>
      <c r="L207" s="115"/>
      <c r="M207" s="120"/>
      <c r="P207" s="121">
        <f>SUM(P208:P242)</f>
        <v>0</v>
      </c>
      <c r="R207" s="121">
        <f>SUM(R208:R242)</f>
        <v>3.0389999999999997E-2</v>
      </c>
      <c r="T207" s="122">
        <f>SUM(T208:T242)</f>
        <v>6.7900000000000002E-2</v>
      </c>
      <c r="AR207" s="116" t="s">
        <v>86</v>
      </c>
      <c r="AT207" s="123" t="s">
        <v>75</v>
      </c>
      <c r="AU207" s="123" t="s">
        <v>84</v>
      </c>
      <c r="AY207" s="116" t="s">
        <v>187</v>
      </c>
      <c r="BK207" s="124">
        <f>SUM(BK208:BK242)</f>
        <v>0</v>
      </c>
    </row>
    <row r="208" spans="2:65" s="1" customFormat="1" ht="33" customHeight="1">
      <c r="B208" s="31"/>
      <c r="C208" s="127" t="s">
        <v>400</v>
      </c>
      <c r="D208" s="127" t="s">
        <v>189</v>
      </c>
      <c r="E208" s="128" t="s">
        <v>3208</v>
      </c>
      <c r="F208" s="129" t="s">
        <v>3209</v>
      </c>
      <c r="G208" s="130" t="s">
        <v>320</v>
      </c>
      <c r="H208" s="131">
        <v>2</v>
      </c>
      <c r="I208" s="132"/>
      <c r="J208" s="133">
        <f>ROUND(I208*H208,2)</f>
        <v>0</v>
      </c>
      <c r="K208" s="129" t="s">
        <v>19</v>
      </c>
      <c r="L208" s="31"/>
      <c r="M208" s="134" t="s">
        <v>19</v>
      </c>
      <c r="N208" s="135" t="s">
        <v>47</v>
      </c>
      <c r="P208" s="136">
        <f>O208*H208</f>
        <v>0</v>
      </c>
      <c r="Q208" s="136">
        <v>7.1999999999999998E-3</v>
      </c>
      <c r="R208" s="136">
        <f>Q208*H208</f>
        <v>1.44E-2</v>
      </c>
      <c r="S208" s="136">
        <v>0</v>
      </c>
      <c r="T208" s="137">
        <f>S208*H208</f>
        <v>0</v>
      </c>
      <c r="AR208" s="138" t="s">
        <v>298</v>
      </c>
      <c r="AT208" s="138" t="s">
        <v>189</v>
      </c>
      <c r="AU208" s="138" t="s">
        <v>86</v>
      </c>
      <c r="AY208" s="16" t="s">
        <v>187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84</v>
      </c>
      <c r="BK208" s="139">
        <f>ROUND(I208*H208,2)</f>
        <v>0</v>
      </c>
      <c r="BL208" s="16" t="s">
        <v>298</v>
      </c>
      <c r="BM208" s="138" t="s">
        <v>3210</v>
      </c>
    </row>
    <row r="209" spans="2:65" s="1" customFormat="1" ht="19.2">
      <c r="B209" s="31"/>
      <c r="D209" s="140" t="s">
        <v>196</v>
      </c>
      <c r="F209" s="141" t="s">
        <v>3209</v>
      </c>
      <c r="I209" s="142"/>
      <c r="L209" s="31"/>
      <c r="M209" s="143"/>
      <c r="T209" s="52"/>
      <c r="AT209" s="16" t="s">
        <v>196</v>
      </c>
      <c r="AU209" s="16" t="s">
        <v>86</v>
      </c>
    </row>
    <row r="210" spans="2:65" s="12" customFormat="1">
      <c r="B210" s="146"/>
      <c r="D210" s="140" t="s">
        <v>200</v>
      </c>
      <c r="E210" s="147" t="s">
        <v>19</v>
      </c>
      <c r="F210" s="148" t="s">
        <v>86</v>
      </c>
      <c r="H210" s="149">
        <v>2</v>
      </c>
      <c r="I210" s="150"/>
      <c r="L210" s="146"/>
      <c r="M210" s="151"/>
      <c r="T210" s="152"/>
      <c r="AT210" s="147" t="s">
        <v>200</v>
      </c>
      <c r="AU210" s="147" t="s">
        <v>86</v>
      </c>
      <c r="AV210" s="12" t="s">
        <v>86</v>
      </c>
      <c r="AW210" s="12" t="s">
        <v>37</v>
      </c>
      <c r="AX210" s="12" t="s">
        <v>84</v>
      </c>
      <c r="AY210" s="147" t="s">
        <v>187</v>
      </c>
    </row>
    <row r="211" spans="2:65" s="1" customFormat="1" ht="24.15" customHeight="1">
      <c r="B211" s="31"/>
      <c r="C211" s="127" t="s">
        <v>406</v>
      </c>
      <c r="D211" s="127" t="s">
        <v>189</v>
      </c>
      <c r="E211" s="128" t="s">
        <v>3211</v>
      </c>
      <c r="F211" s="129" t="s">
        <v>3212</v>
      </c>
      <c r="G211" s="130" t="s">
        <v>320</v>
      </c>
      <c r="H211" s="131">
        <v>10</v>
      </c>
      <c r="I211" s="132"/>
      <c r="J211" s="133">
        <f>ROUND(I211*H211,2)</f>
        <v>0</v>
      </c>
      <c r="K211" s="129" t="s">
        <v>193</v>
      </c>
      <c r="L211" s="31"/>
      <c r="M211" s="134" t="s">
        <v>19</v>
      </c>
      <c r="N211" s="135" t="s">
        <v>47</v>
      </c>
      <c r="P211" s="136">
        <f>O211*H211</f>
        <v>0</v>
      </c>
      <c r="Q211" s="136">
        <v>0</v>
      </c>
      <c r="R211" s="136">
        <f>Q211*H211</f>
        <v>0</v>
      </c>
      <c r="S211" s="136">
        <v>6.79E-3</v>
      </c>
      <c r="T211" s="137">
        <f>S211*H211</f>
        <v>6.7900000000000002E-2</v>
      </c>
      <c r="AR211" s="138" t="s">
        <v>298</v>
      </c>
      <c r="AT211" s="138" t="s">
        <v>189</v>
      </c>
      <c r="AU211" s="138" t="s">
        <v>86</v>
      </c>
      <c r="AY211" s="16" t="s">
        <v>187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84</v>
      </c>
      <c r="BK211" s="139">
        <f>ROUND(I211*H211,2)</f>
        <v>0</v>
      </c>
      <c r="BL211" s="16" t="s">
        <v>298</v>
      </c>
      <c r="BM211" s="138" t="s">
        <v>3213</v>
      </c>
    </row>
    <row r="212" spans="2:65" s="1" customFormat="1" ht="19.2">
      <c r="B212" s="31"/>
      <c r="D212" s="140" t="s">
        <v>196</v>
      </c>
      <c r="F212" s="141" t="s">
        <v>3214</v>
      </c>
      <c r="I212" s="142"/>
      <c r="L212" s="31"/>
      <c r="M212" s="143"/>
      <c r="T212" s="52"/>
      <c r="AT212" s="16" t="s">
        <v>196</v>
      </c>
      <c r="AU212" s="16" t="s">
        <v>86</v>
      </c>
    </row>
    <row r="213" spans="2:65" s="1" customFormat="1">
      <c r="B213" s="31"/>
      <c r="D213" s="144" t="s">
        <v>198</v>
      </c>
      <c r="F213" s="145" t="s">
        <v>3215</v>
      </c>
      <c r="I213" s="142"/>
      <c r="L213" s="31"/>
      <c r="M213" s="143"/>
      <c r="T213" s="52"/>
      <c r="AT213" s="16" t="s">
        <v>198</v>
      </c>
      <c r="AU213" s="16" t="s">
        <v>86</v>
      </c>
    </row>
    <row r="214" spans="2:65" s="12" customFormat="1">
      <c r="B214" s="146"/>
      <c r="D214" s="140" t="s">
        <v>200</v>
      </c>
      <c r="E214" s="147" t="s">
        <v>19</v>
      </c>
      <c r="F214" s="148" t="s">
        <v>259</v>
      </c>
      <c r="H214" s="149">
        <v>10</v>
      </c>
      <c r="I214" s="150"/>
      <c r="L214" s="146"/>
      <c r="M214" s="151"/>
      <c r="T214" s="152"/>
      <c r="AT214" s="147" t="s">
        <v>200</v>
      </c>
      <c r="AU214" s="147" t="s">
        <v>86</v>
      </c>
      <c r="AV214" s="12" t="s">
        <v>86</v>
      </c>
      <c r="AW214" s="12" t="s">
        <v>37</v>
      </c>
      <c r="AX214" s="12" t="s">
        <v>84</v>
      </c>
      <c r="AY214" s="147" t="s">
        <v>187</v>
      </c>
    </row>
    <row r="215" spans="2:65" s="1" customFormat="1" ht="24.15" customHeight="1">
      <c r="B215" s="31"/>
      <c r="C215" s="127" t="s">
        <v>413</v>
      </c>
      <c r="D215" s="127" t="s">
        <v>189</v>
      </c>
      <c r="E215" s="128" t="s">
        <v>3216</v>
      </c>
      <c r="F215" s="129" t="s">
        <v>3217</v>
      </c>
      <c r="G215" s="130" t="s">
        <v>320</v>
      </c>
      <c r="H215" s="131">
        <v>8</v>
      </c>
      <c r="I215" s="132"/>
      <c r="J215" s="133">
        <f>ROUND(I215*H215,2)</f>
        <v>0</v>
      </c>
      <c r="K215" s="129" t="s">
        <v>19</v>
      </c>
      <c r="L215" s="31"/>
      <c r="M215" s="134" t="s">
        <v>19</v>
      </c>
      <c r="N215" s="135" t="s">
        <v>47</v>
      </c>
      <c r="P215" s="136">
        <f>O215*H215</f>
        <v>0</v>
      </c>
      <c r="Q215" s="136">
        <v>2.0000000000000002E-5</v>
      </c>
      <c r="R215" s="136">
        <f>Q215*H215</f>
        <v>1.6000000000000001E-4</v>
      </c>
      <c r="S215" s="136">
        <v>0</v>
      </c>
      <c r="T215" s="137">
        <f>S215*H215</f>
        <v>0</v>
      </c>
      <c r="AR215" s="138" t="s">
        <v>298</v>
      </c>
      <c r="AT215" s="138" t="s">
        <v>189</v>
      </c>
      <c r="AU215" s="138" t="s">
        <v>86</v>
      </c>
      <c r="AY215" s="16" t="s">
        <v>187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84</v>
      </c>
      <c r="BK215" s="139">
        <f>ROUND(I215*H215,2)</f>
        <v>0</v>
      </c>
      <c r="BL215" s="16" t="s">
        <v>298</v>
      </c>
      <c r="BM215" s="138" t="s">
        <v>3218</v>
      </c>
    </row>
    <row r="216" spans="2:65" s="1" customFormat="1" ht="19.2">
      <c r="B216" s="31"/>
      <c r="D216" s="140" t="s">
        <v>196</v>
      </c>
      <c r="F216" s="141" t="s">
        <v>3217</v>
      </c>
      <c r="I216" s="142"/>
      <c r="L216" s="31"/>
      <c r="M216" s="143"/>
      <c r="T216" s="52"/>
      <c r="AT216" s="16" t="s">
        <v>196</v>
      </c>
      <c r="AU216" s="16" t="s">
        <v>86</v>
      </c>
    </row>
    <row r="217" spans="2:65" s="12" customFormat="1">
      <c r="B217" s="146"/>
      <c r="D217" s="140" t="s">
        <v>200</v>
      </c>
      <c r="E217" s="147" t="s">
        <v>19</v>
      </c>
      <c r="F217" s="148" t="s">
        <v>243</v>
      </c>
      <c r="H217" s="149">
        <v>8</v>
      </c>
      <c r="I217" s="150"/>
      <c r="L217" s="146"/>
      <c r="M217" s="151"/>
      <c r="T217" s="152"/>
      <c r="AT217" s="147" t="s">
        <v>200</v>
      </c>
      <c r="AU217" s="147" t="s">
        <v>86</v>
      </c>
      <c r="AV217" s="12" t="s">
        <v>86</v>
      </c>
      <c r="AW217" s="12" t="s">
        <v>37</v>
      </c>
      <c r="AX217" s="12" t="s">
        <v>84</v>
      </c>
      <c r="AY217" s="147" t="s">
        <v>187</v>
      </c>
    </row>
    <row r="218" spans="2:65" s="1" customFormat="1" ht="21.75" customHeight="1">
      <c r="B218" s="31"/>
      <c r="C218" s="127" t="s">
        <v>421</v>
      </c>
      <c r="D218" s="127" t="s">
        <v>189</v>
      </c>
      <c r="E218" s="128" t="s">
        <v>3219</v>
      </c>
      <c r="F218" s="129" t="s">
        <v>3220</v>
      </c>
      <c r="G218" s="130" t="s">
        <v>320</v>
      </c>
      <c r="H218" s="131">
        <v>2</v>
      </c>
      <c r="I218" s="132"/>
      <c r="J218" s="133">
        <f>ROUND(I218*H218,2)</f>
        <v>0</v>
      </c>
      <c r="K218" s="129" t="s">
        <v>19</v>
      </c>
      <c r="L218" s="31"/>
      <c r="M218" s="134" t="s">
        <v>19</v>
      </c>
      <c r="N218" s="135" t="s">
        <v>47</v>
      </c>
      <c r="P218" s="136">
        <f>O218*H218</f>
        <v>0</v>
      </c>
      <c r="Q218" s="136">
        <v>2.0000000000000002E-5</v>
      </c>
      <c r="R218" s="136">
        <f>Q218*H218</f>
        <v>4.0000000000000003E-5</v>
      </c>
      <c r="S218" s="136">
        <v>0</v>
      </c>
      <c r="T218" s="137">
        <f>S218*H218</f>
        <v>0</v>
      </c>
      <c r="AR218" s="138" t="s">
        <v>298</v>
      </c>
      <c r="AT218" s="138" t="s">
        <v>189</v>
      </c>
      <c r="AU218" s="138" t="s">
        <v>86</v>
      </c>
      <c r="AY218" s="16" t="s">
        <v>187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84</v>
      </c>
      <c r="BK218" s="139">
        <f>ROUND(I218*H218,2)</f>
        <v>0</v>
      </c>
      <c r="BL218" s="16" t="s">
        <v>298</v>
      </c>
      <c r="BM218" s="138" t="s">
        <v>3221</v>
      </c>
    </row>
    <row r="219" spans="2:65" s="1" customFormat="1">
      <c r="B219" s="31"/>
      <c r="D219" s="140" t="s">
        <v>196</v>
      </c>
      <c r="F219" s="141" t="s">
        <v>3222</v>
      </c>
      <c r="I219" s="142"/>
      <c r="L219" s="31"/>
      <c r="M219" s="143"/>
      <c r="T219" s="52"/>
      <c r="AT219" s="16" t="s">
        <v>196</v>
      </c>
      <c r="AU219" s="16" t="s">
        <v>86</v>
      </c>
    </row>
    <row r="220" spans="2:65" s="12" customFormat="1">
      <c r="B220" s="146"/>
      <c r="D220" s="140" t="s">
        <v>200</v>
      </c>
      <c r="E220" s="147" t="s">
        <v>19</v>
      </c>
      <c r="F220" s="148" t="s">
        <v>86</v>
      </c>
      <c r="H220" s="149">
        <v>2</v>
      </c>
      <c r="I220" s="150"/>
      <c r="L220" s="146"/>
      <c r="M220" s="151"/>
      <c r="T220" s="152"/>
      <c r="AT220" s="147" t="s">
        <v>200</v>
      </c>
      <c r="AU220" s="147" t="s">
        <v>86</v>
      </c>
      <c r="AV220" s="12" t="s">
        <v>86</v>
      </c>
      <c r="AW220" s="12" t="s">
        <v>37</v>
      </c>
      <c r="AX220" s="12" t="s">
        <v>84</v>
      </c>
      <c r="AY220" s="147" t="s">
        <v>187</v>
      </c>
    </row>
    <row r="221" spans="2:65" s="1" customFormat="1" ht="24.15" customHeight="1">
      <c r="B221" s="31"/>
      <c r="C221" s="127" t="s">
        <v>427</v>
      </c>
      <c r="D221" s="127" t="s">
        <v>189</v>
      </c>
      <c r="E221" s="128" t="s">
        <v>3223</v>
      </c>
      <c r="F221" s="129" t="s">
        <v>3224</v>
      </c>
      <c r="G221" s="130" t="s">
        <v>320</v>
      </c>
      <c r="H221" s="131">
        <v>8</v>
      </c>
      <c r="I221" s="132"/>
      <c r="J221" s="133">
        <f>ROUND(I221*H221,2)</f>
        <v>0</v>
      </c>
      <c r="K221" s="129" t="s">
        <v>19</v>
      </c>
      <c r="L221" s="31"/>
      <c r="M221" s="134" t="s">
        <v>19</v>
      </c>
      <c r="N221" s="135" t="s">
        <v>47</v>
      </c>
      <c r="P221" s="136">
        <f>O221*H221</f>
        <v>0</v>
      </c>
      <c r="Q221" s="136">
        <v>2.0000000000000002E-5</v>
      </c>
      <c r="R221" s="136">
        <f>Q221*H221</f>
        <v>1.6000000000000001E-4</v>
      </c>
      <c r="S221" s="136">
        <v>0</v>
      </c>
      <c r="T221" s="137">
        <f>S221*H221</f>
        <v>0</v>
      </c>
      <c r="AR221" s="138" t="s">
        <v>298</v>
      </c>
      <c r="AT221" s="138" t="s">
        <v>189</v>
      </c>
      <c r="AU221" s="138" t="s">
        <v>86</v>
      </c>
      <c r="AY221" s="16" t="s">
        <v>187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84</v>
      </c>
      <c r="BK221" s="139">
        <f>ROUND(I221*H221,2)</f>
        <v>0</v>
      </c>
      <c r="BL221" s="16" t="s">
        <v>298</v>
      </c>
      <c r="BM221" s="138" t="s">
        <v>3225</v>
      </c>
    </row>
    <row r="222" spans="2:65" s="1" customFormat="1" ht="19.2">
      <c r="B222" s="31"/>
      <c r="D222" s="140" t="s">
        <v>196</v>
      </c>
      <c r="F222" s="141" t="s">
        <v>3224</v>
      </c>
      <c r="I222" s="142"/>
      <c r="L222" s="31"/>
      <c r="M222" s="143"/>
      <c r="T222" s="52"/>
      <c r="AT222" s="16" t="s">
        <v>196</v>
      </c>
      <c r="AU222" s="16" t="s">
        <v>86</v>
      </c>
    </row>
    <row r="223" spans="2:65" s="12" customFormat="1">
      <c r="B223" s="146"/>
      <c r="D223" s="140" t="s">
        <v>200</v>
      </c>
      <c r="E223" s="147" t="s">
        <v>19</v>
      </c>
      <c r="F223" s="148" t="s">
        <v>243</v>
      </c>
      <c r="H223" s="149">
        <v>8</v>
      </c>
      <c r="I223" s="150"/>
      <c r="L223" s="146"/>
      <c r="M223" s="151"/>
      <c r="T223" s="152"/>
      <c r="AT223" s="147" t="s">
        <v>200</v>
      </c>
      <c r="AU223" s="147" t="s">
        <v>86</v>
      </c>
      <c r="AV223" s="12" t="s">
        <v>86</v>
      </c>
      <c r="AW223" s="12" t="s">
        <v>37</v>
      </c>
      <c r="AX223" s="12" t="s">
        <v>84</v>
      </c>
      <c r="AY223" s="147" t="s">
        <v>187</v>
      </c>
    </row>
    <row r="224" spans="2:65" s="1" customFormat="1" ht="16.5" customHeight="1">
      <c r="B224" s="31"/>
      <c r="C224" s="127" t="s">
        <v>431</v>
      </c>
      <c r="D224" s="127" t="s">
        <v>189</v>
      </c>
      <c r="E224" s="128" t="s">
        <v>3226</v>
      </c>
      <c r="F224" s="129" t="s">
        <v>3227</v>
      </c>
      <c r="G224" s="130" t="s">
        <v>320</v>
      </c>
      <c r="H224" s="131">
        <v>6</v>
      </c>
      <c r="I224" s="132"/>
      <c r="J224" s="133">
        <f>ROUND(I224*H224,2)</f>
        <v>0</v>
      </c>
      <c r="K224" s="129" t="s">
        <v>19</v>
      </c>
      <c r="L224" s="31"/>
      <c r="M224" s="134" t="s">
        <v>19</v>
      </c>
      <c r="N224" s="135" t="s">
        <v>47</v>
      </c>
      <c r="P224" s="136">
        <f>O224*H224</f>
        <v>0</v>
      </c>
      <c r="Q224" s="136">
        <v>1.32E-3</v>
      </c>
      <c r="R224" s="136">
        <f>Q224*H224</f>
        <v>7.92E-3</v>
      </c>
      <c r="S224" s="136">
        <v>0</v>
      </c>
      <c r="T224" s="137">
        <f>S224*H224</f>
        <v>0</v>
      </c>
      <c r="AR224" s="138" t="s">
        <v>298</v>
      </c>
      <c r="AT224" s="138" t="s">
        <v>189</v>
      </c>
      <c r="AU224" s="138" t="s">
        <v>86</v>
      </c>
      <c r="AY224" s="16" t="s">
        <v>187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84</v>
      </c>
      <c r="BK224" s="139">
        <f>ROUND(I224*H224,2)</f>
        <v>0</v>
      </c>
      <c r="BL224" s="16" t="s">
        <v>298</v>
      </c>
      <c r="BM224" s="138" t="s">
        <v>3228</v>
      </c>
    </row>
    <row r="225" spans="2:65" s="1" customFormat="1">
      <c r="B225" s="31"/>
      <c r="D225" s="140" t="s">
        <v>196</v>
      </c>
      <c r="F225" s="141" t="s">
        <v>3229</v>
      </c>
      <c r="I225" s="142"/>
      <c r="L225" s="31"/>
      <c r="M225" s="143"/>
      <c r="T225" s="52"/>
      <c r="AT225" s="16" t="s">
        <v>196</v>
      </c>
      <c r="AU225" s="16" t="s">
        <v>86</v>
      </c>
    </row>
    <row r="226" spans="2:65" s="12" customFormat="1">
      <c r="B226" s="146"/>
      <c r="D226" s="140" t="s">
        <v>200</v>
      </c>
      <c r="E226" s="147" t="s">
        <v>19</v>
      </c>
      <c r="F226" s="148" t="s">
        <v>229</v>
      </c>
      <c r="H226" s="149">
        <v>6</v>
      </c>
      <c r="I226" s="150"/>
      <c r="L226" s="146"/>
      <c r="M226" s="151"/>
      <c r="T226" s="152"/>
      <c r="AT226" s="147" t="s">
        <v>200</v>
      </c>
      <c r="AU226" s="147" t="s">
        <v>86</v>
      </c>
      <c r="AV226" s="12" t="s">
        <v>86</v>
      </c>
      <c r="AW226" s="12" t="s">
        <v>37</v>
      </c>
      <c r="AX226" s="12" t="s">
        <v>84</v>
      </c>
      <c r="AY226" s="147" t="s">
        <v>187</v>
      </c>
    </row>
    <row r="227" spans="2:65" s="1" customFormat="1" ht="16.5" customHeight="1">
      <c r="B227" s="31"/>
      <c r="C227" s="127" t="s">
        <v>437</v>
      </c>
      <c r="D227" s="127" t="s">
        <v>189</v>
      </c>
      <c r="E227" s="128" t="s">
        <v>3230</v>
      </c>
      <c r="F227" s="129" t="s">
        <v>3231</v>
      </c>
      <c r="G227" s="130" t="s">
        <v>320</v>
      </c>
      <c r="H227" s="131">
        <v>4</v>
      </c>
      <c r="I227" s="132"/>
      <c r="J227" s="133">
        <f>ROUND(I227*H227,2)</f>
        <v>0</v>
      </c>
      <c r="K227" s="129" t="s">
        <v>19</v>
      </c>
      <c r="L227" s="31"/>
      <c r="M227" s="134" t="s">
        <v>19</v>
      </c>
      <c r="N227" s="135" t="s">
        <v>47</v>
      </c>
      <c r="P227" s="136">
        <f>O227*H227</f>
        <v>0</v>
      </c>
      <c r="Q227" s="136">
        <v>8.1999999999999998E-4</v>
      </c>
      <c r="R227" s="136">
        <f>Q227*H227</f>
        <v>3.2799999999999999E-3</v>
      </c>
      <c r="S227" s="136">
        <v>0</v>
      </c>
      <c r="T227" s="137">
        <f>S227*H227</f>
        <v>0</v>
      </c>
      <c r="AR227" s="138" t="s">
        <v>298</v>
      </c>
      <c r="AT227" s="138" t="s">
        <v>189</v>
      </c>
      <c r="AU227" s="138" t="s">
        <v>86</v>
      </c>
      <c r="AY227" s="16" t="s">
        <v>187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84</v>
      </c>
      <c r="BK227" s="139">
        <f>ROUND(I227*H227,2)</f>
        <v>0</v>
      </c>
      <c r="BL227" s="16" t="s">
        <v>298</v>
      </c>
      <c r="BM227" s="138" t="s">
        <v>3232</v>
      </c>
    </row>
    <row r="228" spans="2:65" s="1" customFormat="1">
      <c r="B228" s="31"/>
      <c r="D228" s="140" t="s">
        <v>196</v>
      </c>
      <c r="F228" s="141" t="s">
        <v>3231</v>
      </c>
      <c r="I228" s="142"/>
      <c r="L228" s="31"/>
      <c r="M228" s="143"/>
      <c r="T228" s="52"/>
      <c r="AT228" s="16" t="s">
        <v>196</v>
      </c>
      <c r="AU228" s="16" t="s">
        <v>86</v>
      </c>
    </row>
    <row r="229" spans="2:65" s="12" customFormat="1">
      <c r="B229" s="146"/>
      <c r="D229" s="140" t="s">
        <v>200</v>
      </c>
      <c r="E229" s="147" t="s">
        <v>19</v>
      </c>
      <c r="F229" s="148" t="s">
        <v>194</v>
      </c>
      <c r="H229" s="149">
        <v>4</v>
      </c>
      <c r="I229" s="150"/>
      <c r="L229" s="146"/>
      <c r="M229" s="151"/>
      <c r="T229" s="152"/>
      <c r="AT229" s="147" t="s">
        <v>200</v>
      </c>
      <c r="AU229" s="147" t="s">
        <v>86</v>
      </c>
      <c r="AV229" s="12" t="s">
        <v>86</v>
      </c>
      <c r="AW229" s="12" t="s">
        <v>37</v>
      </c>
      <c r="AX229" s="12" t="s">
        <v>84</v>
      </c>
      <c r="AY229" s="147" t="s">
        <v>187</v>
      </c>
    </row>
    <row r="230" spans="2:65" s="1" customFormat="1" ht="37.799999999999997" customHeight="1">
      <c r="B230" s="31"/>
      <c r="C230" s="127" t="s">
        <v>443</v>
      </c>
      <c r="D230" s="127" t="s">
        <v>189</v>
      </c>
      <c r="E230" s="128" t="s">
        <v>3233</v>
      </c>
      <c r="F230" s="129" t="s">
        <v>3234</v>
      </c>
      <c r="G230" s="130" t="s">
        <v>320</v>
      </c>
      <c r="H230" s="131">
        <v>2</v>
      </c>
      <c r="I230" s="132"/>
      <c r="J230" s="133">
        <f>ROUND(I230*H230,2)</f>
        <v>0</v>
      </c>
      <c r="K230" s="129" t="s">
        <v>19</v>
      </c>
      <c r="L230" s="31"/>
      <c r="M230" s="134" t="s">
        <v>19</v>
      </c>
      <c r="N230" s="135" t="s">
        <v>47</v>
      </c>
      <c r="P230" s="136">
        <f>O230*H230</f>
        <v>0</v>
      </c>
      <c r="Q230" s="136">
        <v>1.89E-3</v>
      </c>
      <c r="R230" s="136">
        <f>Q230*H230</f>
        <v>3.7799999999999999E-3</v>
      </c>
      <c r="S230" s="136">
        <v>0</v>
      </c>
      <c r="T230" s="137">
        <f>S230*H230</f>
        <v>0</v>
      </c>
      <c r="AR230" s="138" t="s">
        <v>298</v>
      </c>
      <c r="AT230" s="138" t="s">
        <v>189</v>
      </c>
      <c r="AU230" s="138" t="s">
        <v>86</v>
      </c>
      <c r="AY230" s="16" t="s">
        <v>187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84</v>
      </c>
      <c r="BK230" s="139">
        <f>ROUND(I230*H230,2)</f>
        <v>0</v>
      </c>
      <c r="BL230" s="16" t="s">
        <v>298</v>
      </c>
      <c r="BM230" s="138" t="s">
        <v>3235</v>
      </c>
    </row>
    <row r="231" spans="2:65" s="1" customFormat="1" ht="19.2">
      <c r="B231" s="31"/>
      <c r="D231" s="140" t="s">
        <v>196</v>
      </c>
      <c r="F231" s="141" t="s">
        <v>3236</v>
      </c>
      <c r="I231" s="142"/>
      <c r="L231" s="31"/>
      <c r="M231" s="143"/>
      <c r="T231" s="52"/>
      <c r="AT231" s="16" t="s">
        <v>196</v>
      </c>
      <c r="AU231" s="16" t="s">
        <v>86</v>
      </c>
    </row>
    <row r="232" spans="2:65" s="12" customFormat="1">
      <c r="B232" s="146"/>
      <c r="D232" s="140" t="s">
        <v>200</v>
      </c>
      <c r="E232" s="147" t="s">
        <v>19</v>
      </c>
      <c r="F232" s="148" t="s">
        <v>86</v>
      </c>
      <c r="H232" s="149">
        <v>2</v>
      </c>
      <c r="I232" s="150"/>
      <c r="L232" s="146"/>
      <c r="M232" s="151"/>
      <c r="T232" s="152"/>
      <c r="AT232" s="147" t="s">
        <v>200</v>
      </c>
      <c r="AU232" s="147" t="s">
        <v>86</v>
      </c>
      <c r="AV232" s="12" t="s">
        <v>86</v>
      </c>
      <c r="AW232" s="12" t="s">
        <v>37</v>
      </c>
      <c r="AX232" s="12" t="s">
        <v>84</v>
      </c>
      <c r="AY232" s="147" t="s">
        <v>187</v>
      </c>
    </row>
    <row r="233" spans="2:65" s="1" customFormat="1" ht="21.75" customHeight="1">
      <c r="B233" s="31"/>
      <c r="C233" s="127" t="s">
        <v>447</v>
      </c>
      <c r="D233" s="127" t="s">
        <v>189</v>
      </c>
      <c r="E233" s="128" t="s">
        <v>3237</v>
      </c>
      <c r="F233" s="129" t="s">
        <v>3238</v>
      </c>
      <c r="G233" s="130" t="s">
        <v>460</v>
      </c>
      <c r="H233" s="131">
        <v>65</v>
      </c>
      <c r="I233" s="132"/>
      <c r="J233" s="133">
        <f>ROUND(I233*H233,2)</f>
        <v>0</v>
      </c>
      <c r="K233" s="129" t="s">
        <v>193</v>
      </c>
      <c r="L233" s="31"/>
      <c r="M233" s="134" t="s">
        <v>19</v>
      </c>
      <c r="N233" s="135" t="s">
        <v>47</v>
      </c>
      <c r="P233" s="136">
        <f>O233*H233</f>
        <v>0</v>
      </c>
      <c r="Q233" s="136">
        <v>1.0000000000000001E-5</v>
      </c>
      <c r="R233" s="136">
        <f>Q233*H233</f>
        <v>6.5000000000000008E-4</v>
      </c>
      <c r="S233" s="136">
        <v>0</v>
      </c>
      <c r="T233" s="137">
        <f>S233*H233</f>
        <v>0</v>
      </c>
      <c r="AR233" s="138" t="s">
        <v>194</v>
      </c>
      <c r="AT233" s="138" t="s">
        <v>189</v>
      </c>
      <c r="AU233" s="138" t="s">
        <v>86</v>
      </c>
      <c r="AY233" s="16" t="s">
        <v>187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84</v>
      </c>
      <c r="BK233" s="139">
        <f>ROUND(I233*H233,2)</f>
        <v>0</v>
      </c>
      <c r="BL233" s="16" t="s">
        <v>194</v>
      </c>
      <c r="BM233" s="138" t="s">
        <v>3239</v>
      </c>
    </row>
    <row r="234" spans="2:65" s="1" customFormat="1" ht="19.2">
      <c r="B234" s="31"/>
      <c r="D234" s="140" t="s">
        <v>196</v>
      </c>
      <c r="F234" s="141" t="s">
        <v>3240</v>
      </c>
      <c r="I234" s="142"/>
      <c r="L234" s="31"/>
      <c r="M234" s="143"/>
      <c r="T234" s="52"/>
      <c r="AT234" s="16" t="s">
        <v>196</v>
      </c>
      <c r="AU234" s="16" t="s">
        <v>86</v>
      </c>
    </row>
    <row r="235" spans="2:65" s="1" customFormat="1">
      <c r="B235" s="31"/>
      <c r="D235" s="144" t="s">
        <v>198</v>
      </c>
      <c r="F235" s="145" t="s">
        <v>3241</v>
      </c>
      <c r="I235" s="142"/>
      <c r="L235" s="31"/>
      <c r="M235" s="143"/>
      <c r="T235" s="52"/>
      <c r="AT235" s="16" t="s">
        <v>198</v>
      </c>
      <c r="AU235" s="16" t="s">
        <v>86</v>
      </c>
    </row>
    <row r="236" spans="2:65" s="12" customFormat="1">
      <c r="B236" s="146"/>
      <c r="D236" s="140" t="s">
        <v>200</v>
      </c>
      <c r="E236" s="147" t="s">
        <v>19</v>
      </c>
      <c r="F236" s="148" t="s">
        <v>571</v>
      </c>
      <c r="H236" s="149">
        <v>65</v>
      </c>
      <c r="I236" s="150"/>
      <c r="L236" s="146"/>
      <c r="M236" s="151"/>
      <c r="T236" s="152"/>
      <c r="AT236" s="147" t="s">
        <v>200</v>
      </c>
      <c r="AU236" s="147" t="s">
        <v>86</v>
      </c>
      <c r="AV236" s="12" t="s">
        <v>86</v>
      </c>
      <c r="AW236" s="12" t="s">
        <v>37</v>
      </c>
      <c r="AX236" s="12" t="s">
        <v>84</v>
      </c>
      <c r="AY236" s="147" t="s">
        <v>187</v>
      </c>
    </row>
    <row r="237" spans="2:65" s="1" customFormat="1" ht="24.15" customHeight="1">
      <c r="B237" s="31"/>
      <c r="C237" s="127" t="s">
        <v>451</v>
      </c>
      <c r="D237" s="127" t="s">
        <v>189</v>
      </c>
      <c r="E237" s="128" t="s">
        <v>2786</v>
      </c>
      <c r="F237" s="129" t="s">
        <v>2787</v>
      </c>
      <c r="G237" s="130" t="s">
        <v>238</v>
      </c>
      <c r="H237" s="131">
        <v>0.03</v>
      </c>
      <c r="I237" s="132"/>
      <c r="J237" s="133">
        <f>ROUND(I237*H237,2)</f>
        <v>0</v>
      </c>
      <c r="K237" s="129" t="s">
        <v>193</v>
      </c>
      <c r="L237" s="31"/>
      <c r="M237" s="134" t="s">
        <v>19</v>
      </c>
      <c r="N237" s="135" t="s">
        <v>47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298</v>
      </c>
      <c r="AT237" s="138" t="s">
        <v>189</v>
      </c>
      <c r="AU237" s="138" t="s">
        <v>86</v>
      </c>
      <c r="AY237" s="16" t="s">
        <v>187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84</v>
      </c>
      <c r="BK237" s="139">
        <f>ROUND(I237*H237,2)</f>
        <v>0</v>
      </c>
      <c r="BL237" s="16" t="s">
        <v>298</v>
      </c>
      <c r="BM237" s="138" t="s">
        <v>3242</v>
      </c>
    </row>
    <row r="238" spans="2:65" s="1" customFormat="1" ht="28.8">
      <c r="B238" s="31"/>
      <c r="D238" s="140" t="s">
        <v>196</v>
      </c>
      <c r="F238" s="141" t="s">
        <v>2789</v>
      </c>
      <c r="I238" s="142"/>
      <c r="L238" s="31"/>
      <c r="M238" s="143"/>
      <c r="T238" s="52"/>
      <c r="AT238" s="16" t="s">
        <v>196</v>
      </c>
      <c r="AU238" s="16" t="s">
        <v>86</v>
      </c>
    </row>
    <row r="239" spans="2:65" s="1" customFormat="1">
      <c r="B239" s="31"/>
      <c r="D239" s="144" t="s">
        <v>198</v>
      </c>
      <c r="F239" s="145" t="s">
        <v>2790</v>
      </c>
      <c r="I239" s="142"/>
      <c r="L239" s="31"/>
      <c r="M239" s="143"/>
      <c r="T239" s="52"/>
      <c r="AT239" s="16" t="s">
        <v>198</v>
      </c>
      <c r="AU239" s="16" t="s">
        <v>86</v>
      </c>
    </row>
    <row r="240" spans="2:65" s="1" customFormat="1" ht="24.15" customHeight="1">
      <c r="B240" s="31"/>
      <c r="C240" s="127" t="s">
        <v>457</v>
      </c>
      <c r="D240" s="127" t="s">
        <v>189</v>
      </c>
      <c r="E240" s="128" t="s">
        <v>3243</v>
      </c>
      <c r="F240" s="129" t="s">
        <v>3244</v>
      </c>
      <c r="G240" s="130" t="s">
        <v>238</v>
      </c>
      <c r="H240" s="131">
        <v>0.03</v>
      </c>
      <c r="I240" s="132"/>
      <c r="J240" s="133">
        <f>ROUND(I240*H240,2)</f>
        <v>0</v>
      </c>
      <c r="K240" s="129" t="s">
        <v>193</v>
      </c>
      <c r="L240" s="31"/>
      <c r="M240" s="134" t="s">
        <v>19</v>
      </c>
      <c r="N240" s="135" t="s">
        <v>47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298</v>
      </c>
      <c r="AT240" s="138" t="s">
        <v>189</v>
      </c>
      <c r="AU240" s="138" t="s">
        <v>86</v>
      </c>
      <c r="AY240" s="16" t="s">
        <v>187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84</v>
      </c>
      <c r="BK240" s="139">
        <f>ROUND(I240*H240,2)</f>
        <v>0</v>
      </c>
      <c r="BL240" s="16" t="s">
        <v>298</v>
      </c>
      <c r="BM240" s="138" t="s">
        <v>3245</v>
      </c>
    </row>
    <row r="241" spans="2:65" s="1" customFormat="1" ht="28.8">
      <c r="B241" s="31"/>
      <c r="D241" s="140" t="s">
        <v>196</v>
      </c>
      <c r="F241" s="141" t="s">
        <v>3246</v>
      </c>
      <c r="I241" s="142"/>
      <c r="L241" s="31"/>
      <c r="M241" s="143"/>
      <c r="T241" s="52"/>
      <c r="AT241" s="16" t="s">
        <v>196</v>
      </c>
      <c r="AU241" s="16" t="s">
        <v>86</v>
      </c>
    </row>
    <row r="242" spans="2:65" s="1" customFormat="1">
      <c r="B242" s="31"/>
      <c r="D242" s="144" t="s">
        <v>198</v>
      </c>
      <c r="F242" s="145" t="s">
        <v>3247</v>
      </c>
      <c r="I242" s="142"/>
      <c r="L242" s="31"/>
      <c r="M242" s="143"/>
      <c r="T242" s="52"/>
      <c r="AT242" s="16" t="s">
        <v>198</v>
      </c>
      <c r="AU242" s="16" t="s">
        <v>86</v>
      </c>
    </row>
    <row r="243" spans="2:65" s="11" customFormat="1" ht="22.8" customHeight="1">
      <c r="B243" s="115"/>
      <c r="D243" s="116" t="s">
        <v>75</v>
      </c>
      <c r="E243" s="125" t="s">
        <v>2803</v>
      </c>
      <c r="F243" s="125" t="s">
        <v>2804</v>
      </c>
      <c r="I243" s="118"/>
      <c r="J243" s="126">
        <f>BK243</f>
        <v>0</v>
      </c>
      <c r="L243" s="115"/>
      <c r="M243" s="120"/>
      <c r="P243" s="121">
        <f>SUM(P244:P258)</f>
        <v>0</v>
      </c>
      <c r="R243" s="121">
        <f>SUM(R244:R258)</f>
        <v>2.0060000000000001E-2</v>
      </c>
      <c r="T243" s="122">
        <f>SUM(T244:T258)</f>
        <v>0.15</v>
      </c>
      <c r="AR243" s="116" t="s">
        <v>86</v>
      </c>
      <c r="AT243" s="123" t="s">
        <v>75</v>
      </c>
      <c r="AU243" s="123" t="s">
        <v>84</v>
      </c>
      <c r="AY243" s="116" t="s">
        <v>187</v>
      </c>
      <c r="BK243" s="124">
        <f>SUM(BK244:BK258)</f>
        <v>0</v>
      </c>
    </row>
    <row r="244" spans="2:65" s="1" customFormat="1" ht="16.5" customHeight="1">
      <c r="B244" s="31"/>
      <c r="C244" s="127" t="s">
        <v>464</v>
      </c>
      <c r="D244" s="127" t="s">
        <v>189</v>
      </c>
      <c r="E244" s="128" t="s">
        <v>3248</v>
      </c>
      <c r="F244" s="129" t="s">
        <v>3249</v>
      </c>
      <c r="G244" s="130" t="s">
        <v>2030</v>
      </c>
      <c r="H244" s="131">
        <v>2</v>
      </c>
      <c r="I244" s="132"/>
      <c r="J244" s="133">
        <f>ROUND(I244*H244,2)</f>
        <v>0</v>
      </c>
      <c r="K244" s="129" t="s">
        <v>19</v>
      </c>
      <c r="L244" s="31"/>
      <c r="M244" s="134" t="s">
        <v>19</v>
      </c>
      <c r="N244" s="135" t="s">
        <v>47</v>
      </c>
      <c r="P244" s="136">
        <f>O244*H244</f>
        <v>0</v>
      </c>
      <c r="Q244" s="136">
        <v>0</v>
      </c>
      <c r="R244" s="136">
        <f>Q244*H244</f>
        <v>0</v>
      </c>
      <c r="S244" s="136">
        <v>7.4999999999999997E-2</v>
      </c>
      <c r="T244" s="137">
        <f>S244*H244</f>
        <v>0.15</v>
      </c>
      <c r="AR244" s="138" t="s">
        <v>298</v>
      </c>
      <c r="AT244" s="138" t="s">
        <v>189</v>
      </c>
      <c r="AU244" s="138" t="s">
        <v>86</v>
      </c>
      <c r="AY244" s="16" t="s">
        <v>187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84</v>
      </c>
      <c r="BK244" s="139">
        <f>ROUND(I244*H244,2)</f>
        <v>0</v>
      </c>
      <c r="BL244" s="16" t="s">
        <v>298</v>
      </c>
      <c r="BM244" s="138" t="s">
        <v>3250</v>
      </c>
    </row>
    <row r="245" spans="2:65" s="1" customFormat="1">
      <c r="B245" s="31"/>
      <c r="D245" s="140" t="s">
        <v>196</v>
      </c>
      <c r="F245" s="141" t="s">
        <v>3251</v>
      </c>
      <c r="I245" s="142"/>
      <c r="L245" s="31"/>
      <c r="M245" s="143"/>
      <c r="T245" s="52"/>
      <c r="AT245" s="16" t="s">
        <v>196</v>
      </c>
      <c r="AU245" s="16" t="s">
        <v>86</v>
      </c>
    </row>
    <row r="246" spans="2:65" s="12" customFormat="1">
      <c r="B246" s="146"/>
      <c r="D246" s="140" t="s">
        <v>200</v>
      </c>
      <c r="E246" s="147" t="s">
        <v>19</v>
      </c>
      <c r="F246" s="148" t="s">
        <v>86</v>
      </c>
      <c r="H246" s="149">
        <v>2</v>
      </c>
      <c r="I246" s="150"/>
      <c r="L246" s="146"/>
      <c r="M246" s="151"/>
      <c r="T246" s="152"/>
      <c r="AT246" s="147" t="s">
        <v>200</v>
      </c>
      <c r="AU246" s="147" t="s">
        <v>86</v>
      </c>
      <c r="AV246" s="12" t="s">
        <v>86</v>
      </c>
      <c r="AW246" s="12" t="s">
        <v>37</v>
      </c>
      <c r="AX246" s="12" t="s">
        <v>84</v>
      </c>
      <c r="AY246" s="147" t="s">
        <v>187</v>
      </c>
    </row>
    <row r="247" spans="2:65" s="1" customFormat="1" ht="24.15" customHeight="1">
      <c r="B247" s="31"/>
      <c r="C247" s="127" t="s">
        <v>468</v>
      </c>
      <c r="D247" s="127" t="s">
        <v>189</v>
      </c>
      <c r="E247" s="128" t="s">
        <v>3252</v>
      </c>
      <c r="F247" s="129" t="s">
        <v>3253</v>
      </c>
      <c r="G247" s="130" t="s">
        <v>320</v>
      </c>
      <c r="H247" s="131">
        <v>2</v>
      </c>
      <c r="I247" s="132"/>
      <c r="J247" s="133">
        <f>ROUND(I247*H247,2)</f>
        <v>0</v>
      </c>
      <c r="K247" s="129" t="s">
        <v>19</v>
      </c>
      <c r="L247" s="31"/>
      <c r="M247" s="134" t="s">
        <v>19</v>
      </c>
      <c r="N247" s="135" t="s">
        <v>47</v>
      </c>
      <c r="P247" s="136">
        <f>O247*H247</f>
        <v>0</v>
      </c>
      <c r="Q247" s="136">
        <v>3.0000000000000001E-5</v>
      </c>
      <c r="R247" s="136">
        <f>Q247*H247</f>
        <v>6.0000000000000002E-5</v>
      </c>
      <c r="S247" s="136">
        <v>0</v>
      </c>
      <c r="T247" s="137">
        <f>S247*H247</f>
        <v>0</v>
      </c>
      <c r="AR247" s="138" t="s">
        <v>298</v>
      </c>
      <c r="AT247" s="138" t="s">
        <v>189</v>
      </c>
      <c r="AU247" s="138" t="s">
        <v>86</v>
      </c>
      <c r="AY247" s="16" t="s">
        <v>187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84</v>
      </c>
      <c r="BK247" s="139">
        <f>ROUND(I247*H247,2)</f>
        <v>0</v>
      </c>
      <c r="BL247" s="16" t="s">
        <v>298</v>
      </c>
      <c r="BM247" s="138" t="s">
        <v>3254</v>
      </c>
    </row>
    <row r="248" spans="2:65" s="1" customFormat="1" ht="19.2">
      <c r="B248" s="31"/>
      <c r="D248" s="140" t="s">
        <v>196</v>
      </c>
      <c r="F248" s="141" t="s">
        <v>3253</v>
      </c>
      <c r="I248" s="142"/>
      <c r="L248" s="31"/>
      <c r="M248" s="143"/>
      <c r="T248" s="52"/>
      <c r="AT248" s="16" t="s">
        <v>196</v>
      </c>
      <c r="AU248" s="16" t="s">
        <v>86</v>
      </c>
    </row>
    <row r="249" spans="2:65" s="12" customFormat="1">
      <c r="B249" s="146"/>
      <c r="D249" s="140" t="s">
        <v>200</v>
      </c>
      <c r="E249" s="147" t="s">
        <v>19</v>
      </c>
      <c r="F249" s="148" t="s">
        <v>86</v>
      </c>
      <c r="H249" s="149">
        <v>2</v>
      </c>
      <c r="I249" s="150"/>
      <c r="L249" s="146"/>
      <c r="M249" s="151"/>
      <c r="T249" s="152"/>
      <c r="AT249" s="147" t="s">
        <v>200</v>
      </c>
      <c r="AU249" s="147" t="s">
        <v>86</v>
      </c>
      <c r="AV249" s="12" t="s">
        <v>86</v>
      </c>
      <c r="AW249" s="12" t="s">
        <v>37</v>
      </c>
      <c r="AX249" s="12" t="s">
        <v>84</v>
      </c>
      <c r="AY249" s="147" t="s">
        <v>187</v>
      </c>
    </row>
    <row r="250" spans="2:65" s="1" customFormat="1" ht="49.05" customHeight="1">
      <c r="B250" s="31"/>
      <c r="C250" s="160" t="s">
        <v>474</v>
      </c>
      <c r="D250" s="160" t="s">
        <v>267</v>
      </c>
      <c r="E250" s="161" t="s">
        <v>3255</v>
      </c>
      <c r="F250" s="162" t="s">
        <v>3256</v>
      </c>
      <c r="G250" s="163" t="s">
        <v>320</v>
      </c>
      <c r="H250" s="164">
        <v>2</v>
      </c>
      <c r="I250" s="165"/>
      <c r="J250" s="166">
        <f>ROUND(I250*H250,2)</f>
        <v>0</v>
      </c>
      <c r="K250" s="162" t="s">
        <v>19</v>
      </c>
      <c r="L250" s="167"/>
      <c r="M250" s="168" t="s">
        <v>19</v>
      </c>
      <c r="N250" s="169" t="s">
        <v>47</v>
      </c>
      <c r="P250" s="136">
        <f>O250*H250</f>
        <v>0</v>
      </c>
      <c r="Q250" s="136">
        <v>0.01</v>
      </c>
      <c r="R250" s="136">
        <f>Q250*H250</f>
        <v>0.02</v>
      </c>
      <c r="S250" s="136">
        <v>0</v>
      </c>
      <c r="T250" s="137">
        <f>S250*H250</f>
        <v>0</v>
      </c>
      <c r="AR250" s="138" t="s">
        <v>394</v>
      </c>
      <c r="AT250" s="138" t="s">
        <v>267</v>
      </c>
      <c r="AU250" s="138" t="s">
        <v>86</v>
      </c>
      <c r="AY250" s="16" t="s">
        <v>187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84</v>
      </c>
      <c r="BK250" s="139">
        <f>ROUND(I250*H250,2)</f>
        <v>0</v>
      </c>
      <c r="BL250" s="16" t="s">
        <v>298</v>
      </c>
      <c r="BM250" s="138" t="s">
        <v>3257</v>
      </c>
    </row>
    <row r="251" spans="2:65" s="1" customFormat="1" ht="28.8">
      <c r="B251" s="31"/>
      <c r="D251" s="140" t="s">
        <v>196</v>
      </c>
      <c r="F251" s="141" t="s">
        <v>3256</v>
      </c>
      <c r="I251" s="142"/>
      <c r="L251" s="31"/>
      <c r="M251" s="143"/>
      <c r="T251" s="52"/>
      <c r="AT251" s="16" t="s">
        <v>196</v>
      </c>
      <c r="AU251" s="16" t="s">
        <v>86</v>
      </c>
    </row>
    <row r="252" spans="2:65" s="12" customFormat="1">
      <c r="B252" s="146"/>
      <c r="D252" s="140" t="s">
        <v>200</v>
      </c>
      <c r="E252" s="147" t="s">
        <v>19</v>
      </c>
      <c r="F252" s="148" t="s">
        <v>86</v>
      </c>
      <c r="H252" s="149">
        <v>2</v>
      </c>
      <c r="I252" s="150"/>
      <c r="L252" s="146"/>
      <c r="M252" s="151"/>
      <c r="T252" s="152"/>
      <c r="AT252" s="147" t="s">
        <v>200</v>
      </c>
      <c r="AU252" s="147" t="s">
        <v>86</v>
      </c>
      <c r="AV252" s="12" t="s">
        <v>86</v>
      </c>
      <c r="AW252" s="12" t="s">
        <v>37</v>
      </c>
      <c r="AX252" s="12" t="s">
        <v>84</v>
      </c>
      <c r="AY252" s="147" t="s">
        <v>187</v>
      </c>
    </row>
    <row r="253" spans="2:65" s="1" customFormat="1" ht="24.15" customHeight="1">
      <c r="B253" s="31"/>
      <c r="C253" s="127" t="s">
        <v>478</v>
      </c>
      <c r="D253" s="127" t="s">
        <v>189</v>
      </c>
      <c r="E253" s="128" t="s">
        <v>2805</v>
      </c>
      <c r="F253" s="129" t="s">
        <v>2806</v>
      </c>
      <c r="G253" s="130" t="s">
        <v>238</v>
      </c>
      <c r="H253" s="131">
        <v>0.02</v>
      </c>
      <c r="I253" s="132"/>
      <c r="J253" s="133">
        <f>ROUND(I253*H253,2)</f>
        <v>0</v>
      </c>
      <c r="K253" s="129" t="s">
        <v>193</v>
      </c>
      <c r="L253" s="31"/>
      <c r="M253" s="134" t="s">
        <v>19</v>
      </c>
      <c r="N253" s="135" t="s">
        <v>47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298</v>
      </c>
      <c r="AT253" s="138" t="s">
        <v>189</v>
      </c>
      <c r="AU253" s="138" t="s">
        <v>86</v>
      </c>
      <c r="AY253" s="16" t="s">
        <v>187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84</v>
      </c>
      <c r="BK253" s="139">
        <f>ROUND(I253*H253,2)</f>
        <v>0</v>
      </c>
      <c r="BL253" s="16" t="s">
        <v>298</v>
      </c>
      <c r="BM253" s="138" t="s">
        <v>3258</v>
      </c>
    </row>
    <row r="254" spans="2:65" s="1" customFormat="1" ht="28.8">
      <c r="B254" s="31"/>
      <c r="D254" s="140" t="s">
        <v>196</v>
      </c>
      <c r="F254" s="141" t="s">
        <v>2808</v>
      </c>
      <c r="I254" s="142"/>
      <c r="L254" s="31"/>
      <c r="M254" s="143"/>
      <c r="T254" s="52"/>
      <c r="AT254" s="16" t="s">
        <v>196</v>
      </c>
      <c r="AU254" s="16" t="s">
        <v>86</v>
      </c>
    </row>
    <row r="255" spans="2:65" s="1" customFormat="1">
      <c r="B255" s="31"/>
      <c r="D255" s="144" t="s">
        <v>198</v>
      </c>
      <c r="F255" s="145" t="s">
        <v>2809</v>
      </c>
      <c r="I255" s="142"/>
      <c r="L255" s="31"/>
      <c r="M255" s="143"/>
      <c r="T255" s="52"/>
      <c r="AT255" s="16" t="s">
        <v>198</v>
      </c>
      <c r="AU255" s="16" t="s">
        <v>86</v>
      </c>
    </row>
    <row r="256" spans="2:65" s="1" customFormat="1" ht="24.15" customHeight="1">
      <c r="B256" s="31"/>
      <c r="C256" s="127" t="s">
        <v>483</v>
      </c>
      <c r="D256" s="127" t="s">
        <v>189</v>
      </c>
      <c r="E256" s="128" t="s">
        <v>3259</v>
      </c>
      <c r="F256" s="129" t="s">
        <v>3260</v>
      </c>
      <c r="G256" s="130" t="s">
        <v>238</v>
      </c>
      <c r="H256" s="131">
        <v>0.02</v>
      </c>
      <c r="I256" s="132"/>
      <c r="J256" s="133">
        <f>ROUND(I256*H256,2)</f>
        <v>0</v>
      </c>
      <c r="K256" s="129" t="s">
        <v>193</v>
      </c>
      <c r="L256" s="31"/>
      <c r="M256" s="134" t="s">
        <v>19</v>
      </c>
      <c r="N256" s="135" t="s">
        <v>47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298</v>
      </c>
      <c r="AT256" s="138" t="s">
        <v>189</v>
      </c>
      <c r="AU256" s="138" t="s">
        <v>86</v>
      </c>
      <c r="AY256" s="16" t="s">
        <v>187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84</v>
      </c>
      <c r="BK256" s="139">
        <f>ROUND(I256*H256,2)</f>
        <v>0</v>
      </c>
      <c r="BL256" s="16" t="s">
        <v>298</v>
      </c>
      <c r="BM256" s="138" t="s">
        <v>3261</v>
      </c>
    </row>
    <row r="257" spans="2:47" s="1" customFormat="1" ht="28.8">
      <c r="B257" s="31"/>
      <c r="D257" s="140" t="s">
        <v>196</v>
      </c>
      <c r="F257" s="141" t="s">
        <v>3262</v>
      </c>
      <c r="I257" s="142"/>
      <c r="L257" s="31"/>
      <c r="M257" s="143"/>
      <c r="T257" s="52"/>
      <c r="AT257" s="16" t="s">
        <v>196</v>
      </c>
      <c r="AU257" s="16" t="s">
        <v>86</v>
      </c>
    </row>
    <row r="258" spans="2:47" s="1" customFormat="1">
      <c r="B258" s="31"/>
      <c r="D258" s="144" t="s">
        <v>198</v>
      </c>
      <c r="F258" s="145" t="s">
        <v>3263</v>
      </c>
      <c r="I258" s="142"/>
      <c r="L258" s="31"/>
      <c r="M258" s="173"/>
      <c r="N258" s="174"/>
      <c r="O258" s="174"/>
      <c r="P258" s="174"/>
      <c r="Q258" s="174"/>
      <c r="R258" s="174"/>
      <c r="S258" s="174"/>
      <c r="T258" s="175"/>
      <c r="AT258" s="16" t="s">
        <v>198</v>
      </c>
      <c r="AU258" s="16" t="s">
        <v>86</v>
      </c>
    </row>
    <row r="259" spans="2:47" s="1" customFormat="1" ht="6.9" customHeight="1">
      <c r="B259" s="40"/>
      <c r="C259" s="41"/>
      <c r="D259" s="41"/>
      <c r="E259" s="41"/>
      <c r="F259" s="41"/>
      <c r="G259" s="41"/>
      <c r="H259" s="41"/>
      <c r="I259" s="41"/>
      <c r="J259" s="41"/>
      <c r="K259" s="41"/>
      <c r="L259" s="31"/>
    </row>
  </sheetData>
  <sheetProtection algorithmName="SHA-512" hashValue="pVEyv3f7WkjL5BjSiybp40iM/JFCruyuLbf1Nrdn2va5QN9UFuzUE0nS+xbIroI1gIBmswEHbTCDwr0rQkrQYg==" saltValue="NQG+GbFrxV9+EW/apdISN4pToYS+jc8CEYnEgXWMFMaA5gw3EJ7EDpH2h8capXbl56gzXwRnLetTiieMZTaPZg==" spinCount="100000" sheet="1" objects="1" scenarios="1" formatColumns="0" formatRows="0" autoFilter="0"/>
  <autoFilter ref="C89:K258" xr:uid="{00000000-0009-0000-0000-000009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900-000000000000}"/>
    <hyperlink ref="F99" r:id="rId2" xr:uid="{00000000-0004-0000-0900-000001000000}"/>
    <hyperlink ref="F103" r:id="rId3" xr:uid="{00000000-0004-0000-0900-000002000000}"/>
    <hyperlink ref="F107" r:id="rId4" xr:uid="{00000000-0004-0000-0900-000003000000}"/>
    <hyperlink ref="F111" r:id="rId5" xr:uid="{00000000-0004-0000-0900-000004000000}"/>
    <hyperlink ref="F118" r:id="rId6" xr:uid="{00000000-0004-0000-0900-000005000000}"/>
    <hyperlink ref="F130" r:id="rId7" xr:uid="{00000000-0004-0000-0900-000006000000}"/>
    <hyperlink ref="F134" r:id="rId8" xr:uid="{00000000-0004-0000-0900-000007000000}"/>
    <hyperlink ref="F148" r:id="rId9" xr:uid="{00000000-0004-0000-0900-000008000000}"/>
    <hyperlink ref="F158" r:id="rId10" xr:uid="{00000000-0004-0000-0900-000009000000}"/>
    <hyperlink ref="F164" r:id="rId11" xr:uid="{00000000-0004-0000-0900-00000A000000}"/>
    <hyperlink ref="F169" r:id="rId12" xr:uid="{00000000-0004-0000-0900-00000B000000}"/>
    <hyperlink ref="F175" r:id="rId13" xr:uid="{00000000-0004-0000-0900-00000C000000}"/>
    <hyperlink ref="F181" r:id="rId14" xr:uid="{00000000-0004-0000-0900-00000D000000}"/>
    <hyperlink ref="F185" r:id="rId15" xr:uid="{00000000-0004-0000-0900-00000E000000}"/>
    <hyperlink ref="F190" r:id="rId16" xr:uid="{00000000-0004-0000-0900-00000F000000}"/>
    <hyperlink ref="F193" r:id="rId17" xr:uid="{00000000-0004-0000-0900-000010000000}"/>
    <hyperlink ref="F197" r:id="rId18" xr:uid="{00000000-0004-0000-0900-000011000000}"/>
    <hyperlink ref="F202" r:id="rId19" xr:uid="{00000000-0004-0000-0900-000012000000}"/>
    <hyperlink ref="F205" r:id="rId20" xr:uid="{00000000-0004-0000-0900-000013000000}"/>
    <hyperlink ref="F213" r:id="rId21" xr:uid="{00000000-0004-0000-0900-000014000000}"/>
    <hyperlink ref="F235" r:id="rId22" xr:uid="{00000000-0004-0000-0900-000015000000}"/>
    <hyperlink ref="F239" r:id="rId23" xr:uid="{00000000-0004-0000-0900-000016000000}"/>
    <hyperlink ref="F242" r:id="rId24" xr:uid="{00000000-0004-0000-0900-000017000000}"/>
    <hyperlink ref="F255" r:id="rId25" xr:uid="{00000000-0004-0000-0900-000018000000}"/>
    <hyperlink ref="F258" r:id="rId26" xr:uid="{00000000-0004-0000-0900-00001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3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114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120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</row>
    <row r="8" spans="2:46" s="1" customFormat="1" ht="12" customHeight="1">
      <c r="B8" s="31"/>
      <c r="D8" s="26" t="s">
        <v>131</v>
      </c>
      <c r="L8" s="31"/>
    </row>
    <row r="9" spans="2:46" s="1" customFormat="1" ht="16.5" customHeight="1">
      <c r="B9" s="31"/>
      <c r="E9" s="284" t="s">
        <v>3264</v>
      </c>
      <c r="F9" s="300"/>
      <c r="G9" s="300"/>
      <c r="H9" s="30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ROUND(J86,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ROUND((SUM(BE86:BE129)),  2)</f>
        <v>0</v>
      </c>
      <c r="I33" s="89">
        <v>0.21</v>
      </c>
      <c r="J33" s="88">
        <f>ROUND(((SUM(BE86:BE129))*I33),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ROUND((SUM(BF86:BF129)),  2)</f>
        <v>0</v>
      </c>
      <c r="I34" s="89">
        <v>0.15</v>
      </c>
      <c r="J34" s="88">
        <f>ROUND(((SUM(BF86:BF129))*I34),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ROUND((SUM(BG86:BG129)),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ROUND((SUM(BH86:BH129)),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ROUND((SUM(BI86:BI129)),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16.5" customHeight="1">
      <c r="B50" s="31"/>
      <c r="E50" s="284" t="str">
        <f>E9</f>
        <v>05 - Vedlejší rozpočtové náklady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J86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169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9" customFormat="1" ht="19.95" customHeight="1">
      <c r="B61" s="103"/>
      <c r="D61" s="104" t="s">
        <v>170</v>
      </c>
      <c r="E61" s="105"/>
      <c r="F61" s="105"/>
      <c r="G61" s="105"/>
      <c r="H61" s="105"/>
      <c r="I61" s="105"/>
      <c r="J61" s="106">
        <f>J88</f>
        <v>0</v>
      </c>
      <c r="L61" s="103"/>
    </row>
    <row r="62" spans="2:47" s="9" customFormat="1" ht="19.95" customHeight="1">
      <c r="B62" s="103"/>
      <c r="D62" s="104" t="s">
        <v>3265</v>
      </c>
      <c r="E62" s="105"/>
      <c r="F62" s="105"/>
      <c r="G62" s="105"/>
      <c r="H62" s="105"/>
      <c r="I62" s="105"/>
      <c r="J62" s="106">
        <f>J97</f>
        <v>0</v>
      </c>
      <c r="L62" s="103"/>
    </row>
    <row r="63" spans="2:47" s="9" customFormat="1" ht="19.95" customHeight="1">
      <c r="B63" s="103"/>
      <c r="D63" s="104" t="s">
        <v>171</v>
      </c>
      <c r="E63" s="105"/>
      <c r="F63" s="105"/>
      <c r="G63" s="105"/>
      <c r="H63" s="105"/>
      <c r="I63" s="105"/>
      <c r="J63" s="106">
        <f>J110</f>
        <v>0</v>
      </c>
      <c r="L63" s="103"/>
    </row>
    <row r="64" spans="2:47" s="9" customFormat="1" ht="19.95" customHeight="1">
      <c r="B64" s="103"/>
      <c r="D64" s="104" t="s">
        <v>3266</v>
      </c>
      <c r="E64" s="105"/>
      <c r="F64" s="105"/>
      <c r="G64" s="105"/>
      <c r="H64" s="105"/>
      <c r="I64" s="105"/>
      <c r="J64" s="106">
        <f>J115</f>
        <v>0</v>
      </c>
      <c r="L64" s="103"/>
    </row>
    <row r="65" spans="2:12" s="9" customFormat="1" ht="19.95" customHeight="1">
      <c r="B65" s="103"/>
      <c r="D65" s="104" t="s">
        <v>3267</v>
      </c>
      <c r="E65" s="105"/>
      <c r="F65" s="105"/>
      <c r="G65" s="105"/>
      <c r="H65" s="105"/>
      <c r="I65" s="105"/>
      <c r="J65" s="106">
        <f>J120</f>
        <v>0</v>
      </c>
      <c r="L65" s="103"/>
    </row>
    <row r="66" spans="2:12" s="9" customFormat="1" ht="19.95" customHeight="1">
      <c r="B66" s="103"/>
      <c r="D66" s="104" t="s">
        <v>2754</v>
      </c>
      <c r="E66" s="105"/>
      <c r="F66" s="105"/>
      <c r="G66" s="105"/>
      <c r="H66" s="105"/>
      <c r="I66" s="105"/>
      <c r="J66" s="106">
        <f>J125</f>
        <v>0</v>
      </c>
      <c r="L66" s="103"/>
    </row>
    <row r="67" spans="2:12" s="1" customFormat="1" ht="21.75" customHeight="1">
      <c r="B67" s="31"/>
      <c r="L67" s="31"/>
    </row>
    <row r="68" spans="2:12" s="1" customFormat="1" ht="6.9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" customHeight="1">
      <c r="B73" s="31"/>
      <c r="C73" s="20" t="s">
        <v>172</v>
      </c>
      <c r="L73" s="31"/>
    </row>
    <row r="74" spans="2:12" s="1" customFormat="1" ht="6.9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301" t="str">
        <f>E7</f>
        <v>Vodovod Tošovice - I. Etapa</v>
      </c>
      <c r="F76" s="302"/>
      <c r="G76" s="302"/>
      <c r="H76" s="302"/>
      <c r="L76" s="31"/>
    </row>
    <row r="77" spans="2:12" s="1" customFormat="1" ht="12" customHeight="1">
      <c r="B77" s="31"/>
      <c r="C77" s="26" t="s">
        <v>131</v>
      </c>
      <c r="L77" s="31"/>
    </row>
    <row r="78" spans="2:12" s="1" customFormat="1" ht="16.5" customHeight="1">
      <c r="B78" s="31"/>
      <c r="E78" s="284" t="str">
        <f>E9</f>
        <v>05 - Vedlejší rozpočtové náklady</v>
      </c>
      <c r="F78" s="300"/>
      <c r="G78" s="300"/>
      <c r="H78" s="300"/>
      <c r="L78" s="31"/>
    </row>
    <row r="79" spans="2:12" s="1" customFormat="1" ht="6.9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Odry</v>
      </c>
      <c r="I80" s="26" t="s">
        <v>23</v>
      </c>
      <c r="J80" s="48" t="str">
        <f>IF(J12="","",J12)</f>
        <v>28. 9. 2023</v>
      </c>
      <c r="L80" s="31"/>
    </row>
    <row r="81" spans="2:65" s="1" customFormat="1" ht="6.9" customHeight="1">
      <c r="B81" s="31"/>
      <c r="L81" s="31"/>
    </row>
    <row r="82" spans="2:65" s="1" customFormat="1" ht="15.15" customHeight="1">
      <c r="B82" s="31"/>
      <c r="C82" s="26" t="s">
        <v>25</v>
      </c>
      <c r="F82" s="24" t="str">
        <f>E15</f>
        <v>Město Odry</v>
      </c>
      <c r="I82" s="26" t="s">
        <v>33</v>
      </c>
      <c r="J82" s="29" t="str">
        <f>E21</f>
        <v>Hydroelko, s.r.o.</v>
      </c>
      <c r="L82" s="31"/>
    </row>
    <row r="83" spans="2:65" s="1" customFormat="1" ht="15.15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 xml:space="preserve"> </v>
      </c>
      <c r="L83" s="31"/>
    </row>
    <row r="84" spans="2:65" s="1" customFormat="1" ht="10.35" customHeight="1">
      <c r="B84" s="31"/>
      <c r="L84" s="31"/>
    </row>
    <row r="85" spans="2:65" s="10" customFormat="1" ht="29.25" customHeight="1">
      <c r="B85" s="107"/>
      <c r="C85" s="108" t="s">
        <v>173</v>
      </c>
      <c r="D85" s="109" t="s">
        <v>61</v>
      </c>
      <c r="E85" s="109" t="s">
        <v>57</v>
      </c>
      <c r="F85" s="109" t="s">
        <v>58</v>
      </c>
      <c r="G85" s="109" t="s">
        <v>174</v>
      </c>
      <c r="H85" s="109" t="s">
        <v>175</v>
      </c>
      <c r="I85" s="109" t="s">
        <v>176</v>
      </c>
      <c r="J85" s="109" t="s">
        <v>154</v>
      </c>
      <c r="K85" s="110" t="s">
        <v>177</v>
      </c>
      <c r="L85" s="107"/>
      <c r="M85" s="55" t="s">
        <v>19</v>
      </c>
      <c r="N85" s="56" t="s">
        <v>46</v>
      </c>
      <c r="O85" s="56" t="s">
        <v>178</v>
      </c>
      <c r="P85" s="56" t="s">
        <v>179</v>
      </c>
      <c r="Q85" s="56" t="s">
        <v>180</v>
      </c>
      <c r="R85" s="56" t="s">
        <v>181</v>
      </c>
      <c r="S85" s="56" t="s">
        <v>182</v>
      </c>
      <c r="T85" s="57" t="s">
        <v>183</v>
      </c>
    </row>
    <row r="86" spans="2:65" s="1" customFormat="1" ht="22.8" customHeight="1">
      <c r="B86" s="31"/>
      <c r="C86" s="60" t="s">
        <v>184</v>
      </c>
      <c r="J86" s="111">
        <f>BK86</f>
        <v>0</v>
      </c>
      <c r="L86" s="31"/>
      <c r="M86" s="58"/>
      <c r="N86" s="49"/>
      <c r="O86" s="49"/>
      <c r="P86" s="112">
        <f>P87</f>
        <v>0</v>
      </c>
      <c r="Q86" s="49"/>
      <c r="R86" s="112">
        <f>R87</f>
        <v>0</v>
      </c>
      <c r="S86" s="49"/>
      <c r="T86" s="113">
        <f>T87</f>
        <v>0</v>
      </c>
      <c r="AT86" s="16" t="s">
        <v>75</v>
      </c>
      <c r="AU86" s="16" t="s">
        <v>155</v>
      </c>
      <c r="BK86" s="114">
        <f>BK87</f>
        <v>0</v>
      </c>
    </row>
    <row r="87" spans="2:65" s="11" customFormat="1" ht="25.95" customHeight="1">
      <c r="B87" s="115"/>
      <c r="D87" s="116" t="s">
        <v>75</v>
      </c>
      <c r="E87" s="117" t="s">
        <v>684</v>
      </c>
      <c r="F87" s="117" t="s">
        <v>113</v>
      </c>
      <c r="I87" s="118"/>
      <c r="J87" s="119">
        <f>BK87</f>
        <v>0</v>
      </c>
      <c r="L87" s="115"/>
      <c r="M87" s="120"/>
      <c r="P87" s="121">
        <f>P88+P97+P110+P115+P120+P125</f>
        <v>0</v>
      </c>
      <c r="R87" s="121">
        <f>R88+R97+R110+R115+R120+R125</f>
        <v>0</v>
      </c>
      <c r="T87" s="122">
        <f>T88+T97+T110+T115+T120+T125</f>
        <v>0</v>
      </c>
      <c r="AR87" s="116" t="s">
        <v>222</v>
      </c>
      <c r="AT87" s="123" t="s">
        <v>75</v>
      </c>
      <c r="AU87" s="123" t="s">
        <v>76</v>
      </c>
      <c r="AY87" s="116" t="s">
        <v>187</v>
      </c>
      <c r="BK87" s="124">
        <f>BK88+BK97+BK110+BK115+BK120+BK125</f>
        <v>0</v>
      </c>
    </row>
    <row r="88" spans="2:65" s="11" customFormat="1" ht="22.8" customHeight="1">
      <c r="B88" s="115"/>
      <c r="D88" s="116" t="s">
        <v>75</v>
      </c>
      <c r="E88" s="125" t="s">
        <v>685</v>
      </c>
      <c r="F88" s="125" t="s">
        <v>686</v>
      </c>
      <c r="I88" s="118"/>
      <c r="J88" s="126">
        <f>BK88</f>
        <v>0</v>
      </c>
      <c r="L88" s="115"/>
      <c r="M88" s="120"/>
      <c r="P88" s="121">
        <f>SUM(P89:P96)</f>
        <v>0</v>
      </c>
      <c r="R88" s="121">
        <f>SUM(R89:R96)</f>
        <v>0</v>
      </c>
      <c r="T88" s="122">
        <f>SUM(T89:T96)</f>
        <v>0</v>
      </c>
      <c r="AR88" s="116" t="s">
        <v>222</v>
      </c>
      <c r="AT88" s="123" t="s">
        <v>75</v>
      </c>
      <c r="AU88" s="123" t="s">
        <v>84</v>
      </c>
      <c r="AY88" s="116" t="s">
        <v>187</v>
      </c>
      <c r="BK88" s="124">
        <f>SUM(BK89:BK96)</f>
        <v>0</v>
      </c>
    </row>
    <row r="89" spans="2:65" s="1" customFormat="1" ht="16.5" customHeight="1">
      <c r="B89" s="31"/>
      <c r="C89" s="127" t="s">
        <v>84</v>
      </c>
      <c r="D89" s="127" t="s">
        <v>189</v>
      </c>
      <c r="E89" s="128" t="s">
        <v>3268</v>
      </c>
      <c r="F89" s="129" t="s">
        <v>3269</v>
      </c>
      <c r="G89" s="130" t="s">
        <v>704</v>
      </c>
      <c r="H89" s="131">
        <v>1</v>
      </c>
      <c r="I89" s="132"/>
      <c r="J89" s="133">
        <f>ROUND(I89*H89,2)</f>
        <v>0</v>
      </c>
      <c r="K89" s="129" t="s">
        <v>193</v>
      </c>
      <c r="L89" s="31"/>
      <c r="M89" s="134" t="s">
        <v>19</v>
      </c>
      <c r="N89" s="135" t="s">
        <v>47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691</v>
      </c>
      <c r="AT89" s="138" t="s">
        <v>189</v>
      </c>
      <c r="AU89" s="138" t="s">
        <v>86</v>
      </c>
      <c r="AY89" s="16" t="s">
        <v>187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84</v>
      </c>
      <c r="BK89" s="139">
        <f>ROUND(I89*H89,2)</f>
        <v>0</v>
      </c>
      <c r="BL89" s="16" t="s">
        <v>691</v>
      </c>
      <c r="BM89" s="138" t="s">
        <v>3270</v>
      </c>
    </row>
    <row r="90" spans="2:65" s="1" customFormat="1">
      <c r="B90" s="31"/>
      <c r="D90" s="140" t="s">
        <v>196</v>
      </c>
      <c r="F90" s="141" t="s">
        <v>3269</v>
      </c>
      <c r="I90" s="142"/>
      <c r="L90" s="31"/>
      <c r="M90" s="143"/>
      <c r="T90" s="52"/>
      <c r="AT90" s="16" t="s">
        <v>196</v>
      </c>
      <c r="AU90" s="16" t="s">
        <v>86</v>
      </c>
    </row>
    <row r="91" spans="2:65" s="1" customFormat="1">
      <c r="B91" s="31"/>
      <c r="D91" s="144" t="s">
        <v>198</v>
      </c>
      <c r="F91" s="145" t="s">
        <v>3271</v>
      </c>
      <c r="I91" s="142"/>
      <c r="L91" s="31"/>
      <c r="M91" s="143"/>
      <c r="T91" s="52"/>
      <c r="AT91" s="16" t="s">
        <v>198</v>
      </c>
      <c r="AU91" s="16" t="s">
        <v>86</v>
      </c>
    </row>
    <row r="92" spans="2:65" s="12" customFormat="1">
      <c r="B92" s="146"/>
      <c r="D92" s="140" t="s">
        <v>200</v>
      </c>
      <c r="E92" s="147" t="s">
        <v>19</v>
      </c>
      <c r="F92" s="148" t="s">
        <v>84</v>
      </c>
      <c r="H92" s="149">
        <v>1</v>
      </c>
      <c r="I92" s="150"/>
      <c r="L92" s="146"/>
      <c r="M92" s="151"/>
      <c r="T92" s="152"/>
      <c r="AT92" s="147" t="s">
        <v>200</v>
      </c>
      <c r="AU92" s="147" t="s">
        <v>86</v>
      </c>
      <c r="AV92" s="12" t="s">
        <v>86</v>
      </c>
      <c r="AW92" s="12" t="s">
        <v>37</v>
      </c>
      <c r="AX92" s="12" t="s">
        <v>84</v>
      </c>
      <c r="AY92" s="147" t="s">
        <v>187</v>
      </c>
    </row>
    <row r="93" spans="2:65" s="1" customFormat="1" ht="16.5" customHeight="1">
      <c r="B93" s="31"/>
      <c r="C93" s="127" t="s">
        <v>86</v>
      </c>
      <c r="D93" s="127" t="s">
        <v>189</v>
      </c>
      <c r="E93" s="128" t="s">
        <v>3272</v>
      </c>
      <c r="F93" s="129" t="s">
        <v>3273</v>
      </c>
      <c r="G93" s="130" t="s">
        <v>704</v>
      </c>
      <c r="H93" s="131">
        <v>1</v>
      </c>
      <c r="I93" s="132"/>
      <c r="J93" s="133">
        <f>ROUND(I93*H93,2)</f>
        <v>0</v>
      </c>
      <c r="K93" s="129" t="s">
        <v>193</v>
      </c>
      <c r="L93" s="31"/>
      <c r="M93" s="134" t="s">
        <v>19</v>
      </c>
      <c r="N93" s="135" t="s">
        <v>47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691</v>
      </c>
      <c r="AT93" s="138" t="s">
        <v>189</v>
      </c>
      <c r="AU93" s="138" t="s">
        <v>86</v>
      </c>
      <c r="AY93" s="16" t="s">
        <v>187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84</v>
      </c>
      <c r="BK93" s="139">
        <f>ROUND(I93*H93,2)</f>
        <v>0</v>
      </c>
      <c r="BL93" s="16" t="s">
        <v>691</v>
      </c>
      <c r="BM93" s="138" t="s">
        <v>3274</v>
      </c>
    </row>
    <row r="94" spans="2:65" s="1" customFormat="1">
      <c r="B94" s="31"/>
      <c r="D94" s="140" t="s">
        <v>196</v>
      </c>
      <c r="F94" s="141" t="s">
        <v>3275</v>
      </c>
      <c r="I94" s="142"/>
      <c r="L94" s="31"/>
      <c r="M94" s="143"/>
      <c r="T94" s="52"/>
      <c r="AT94" s="16" t="s">
        <v>196</v>
      </c>
      <c r="AU94" s="16" t="s">
        <v>86</v>
      </c>
    </row>
    <row r="95" spans="2:65" s="1" customFormat="1">
      <c r="B95" s="31"/>
      <c r="D95" s="144" t="s">
        <v>198</v>
      </c>
      <c r="F95" s="145" t="s">
        <v>3276</v>
      </c>
      <c r="I95" s="142"/>
      <c r="L95" s="31"/>
      <c r="M95" s="143"/>
      <c r="T95" s="52"/>
      <c r="AT95" s="16" t="s">
        <v>198</v>
      </c>
      <c r="AU95" s="16" t="s">
        <v>86</v>
      </c>
    </row>
    <row r="96" spans="2:65" s="12" customFormat="1">
      <c r="B96" s="146"/>
      <c r="D96" s="140" t="s">
        <v>200</v>
      </c>
      <c r="E96" s="147" t="s">
        <v>19</v>
      </c>
      <c r="F96" s="148" t="s">
        <v>84</v>
      </c>
      <c r="H96" s="149">
        <v>1</v>
      </c>
      <c r="I96" s="150"/>
      <c r="L96" s="146"/>
      <c r="M96" s="151"/>
      <c r="T96" s="152"/>
      <c r="AT96" s="147" t="s">
        <v>200</v>
      </c>
      <c r="AU96" s="147" t="s">
        <v>86</v>
      </c>
      <c r="AV96" s="12" t="s">
        <v>86</v>
      </c>
      <c r="AW96" s="12" t="s">
        <v>37</v>
      </c>
      <c r="AX96" s="12" t="s">
        <v>84</v>
      </c>
      <c r="AY96" s="147" t="s">
        <v>187</v>
      </c>
    </row>
    <row r="97" spans="2:65" s="11" customFormat="1" ht="22.8" customHeight="1">
      <c r="B97" s="115"/>
      <c r="D97" s="116" t="s">
        <v>75</v>
      </c>
      <c r="E97" s="125" t="s">
        <v>3277</v>
      </c>
      <c r="F97" s="125" t="s">
        <v>3278</v>
      </c>
      <c r="I97" s="118"/>
      <c r="J97" s="126">
        <f>BK97</f>
        <v>0</v>
      </c>
      <c r="L97" s="115"/>
      <c r="M97" s="120"/>
      <c r="P97" s="121">
        <f>SUM(P98:P109)</f>
        <v>0</v>
      </c>
      <c r="R97" s="121">
        <f>SUM(R98:R109)</f>
        <v>0</v>
      </c>
      <c r="T97" s="122">
        <f>SUM(T98:T109)</f>
        <v>0</v>
      </c>
      <c r="AR97" s="116" t="s">
        <v>222</v>
      </c>
      <c r="AT97" s="123" t="s">
        <v>75</v>
      </c>
      <c r="AU97" s="123" t="s">
        <v>84</v>
      </c>
      <c r="AY97" s="116" t="s">
        <v>187</v>
      </c>
      <c r="BK97" s="124">
        <f>SUM(BK98:BK109)</f>
        <v>0</v>
      </c>
    </row>
    <row r="98" spans="2:65" s="1" customFormat="1" ht="16.5" customHeight="1">
      <c r="B98" s="31"/>
      <c r="C98" s="127" t="s">
        <v>209</v>
      </c>
      <c r="D98" s="127" t="s">
        <v>189</v>
      </c>
      <c r="E98" s="128" t="s">
        <v>3279</v>
      </c>
      <c r="F98" s="129" t="s">
        <v>3280</v>
      </c>
      <c r="G98" s="130" t="s">
        <v>704</v>
      </c>
      <c r="H98" s="131">
        <v>1</v>
      </c>
      <c r="I98" s="132"/>
      <c r="J98" s="133">
        <f>ROUND(I98*H98,2)</f>
        <v>0</v>
      </c>
      <c r="K98" s="129" t="s">
        <v>193</v>
      </c>
      <c r="L98" s="31"/>
      <c r="M98" s="134" t="s">
        <v>19</v>
      </c>
      <c r="N98" s="135" t="s">
        <v>47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691</v>
      </c>
      <c r="AT98" s="138" t="s">
        <v>189</v>
      </c>
      <c r="AU98" s="138" t="s">
        <v>86</v>
      </c>
      <c r="AY98" s="16" t="s">
        <v>187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84</v>
      </c>
      <c r="BK98" s="139">
        <f>ROUND(I98*H98,2)</f>
        <v>0</v>
      </c>
      <c r="BL98" s="16" t="s">
        <v>691</v>
      </c>
      <c r="BM98" s="138" t="s">
        <v>3281</v>
      </c>
    </row>
    <row r="99" spans="2:65" s="1" customFormat="1">
      <c r="B99" s="31"/>
      <c r="D99" s="140" t="s">
        <v>196</v>
      </c>
      <c r="F99" s="141" t="s">
        <v>3280</v>
      </c>
      <c r="I99" s="142"/>
      <c r="L99" s="31"/>
      <c r="M99" s="143"/>
      <c r="T99" s="52"/>
      <c r="AT99" s="16" t="s">
        <v>196</v>
      </c>
      <c r="AU99" s="16" t="s">
        <v>86</v>
      </c>
    </row>
    <row r="100" spans="2:65" s="1" customFormat="1">
      <c r="B100" s="31"/>
      <c r="D100" s="144" t="s">
        <v>198</v>
      </c>
      <c r="F100" s="145" t="s">
        <v>3282</v>
      </c>
      <c r="I100" s="142"/>
      <c r="L100" s="31"/>
      <c r="M100" s="143"/>
      <c r="T100" s="52"/>
      <c r="AT100" s="16" t="s">
        <v>198</v>
      </c>
      <c r="AU100" s="16" t="s">
        <v>86</v>
      </c>
    </row>
    <row r="101" spans="2:65" s="12" customFormat="1">
      <c r="B101" s="146"/>
      <c r="D101" s="140" t="s">
        <v>200</v>
      </c>
      <c r="E101" s="147" t="s">
        <v>19</v>
      </c>
      <c r="F101" s="148" t="s">
        <v>84</v>
      </c>
      <c r="H101" s="149">
        <v>1</v>
      </c>
      <c r="I101" s="150"/>
      <c r="L101" s="146"/>
      <c r="M101" s="151"/>
      <c r="T101" s="152"/>
      <c r="AT101" s="147" t="s">
        <v>200</v>
      </c>
      <c r="AU101" s="147" t="s">
        <v>86</v>
      </c>
      <c r="AV101" s="12" t="s">
        <v>86</v>
      </c>
      <c r="AW101" s="12" t="s">
        <v>37</v>
      </c>
      <c r="AX101" s="12" t="s">
        <v>84</v>
      </c>
      <c r="AY101" s="147" t="s">
        <v>187</v>
      </c>
    </row>
    <row r="102" spans="2:65" s="1" customFormat="1" ht="16.5" customHeight="1">
      <c r="B102" s="31"/>
      <c r="C102" s="127" t="s">
        <v>194</v>
      </c>
      <c r="D102" s="127" t="s">
        <v>189</v>
      </c>
      <c r="E102" s="128" t="s">
        <v>3283</v>
      </c>
      <c r="F102" s="129" t="s">
        <v>3284</v>
      </c>
      <c r="G102" s="130" t="s">
        <v>704</v>
      </c>
      <c r="H102" s="131">
        <v>1</v>
      </c>
      <c r="I102" s="132"/>
      <c r="J102" s="133">
        <f>ROUND(I102*H102,2)</f>
        <v>0</v>
      </c>
      <c r="K102" s="129" t="s">
        <v>193</v>
      </c>
      <c r="L102" s="31"/>
      <c r="M102" s="134" t="s">
        <v>19</v>
      </c>
      <c r="N102" s="135" t="s">
        <v>47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691</v>
      </c>
      <c r="AT102" s="138" t="s">
        <v>189</v>
      </c>
      <c r="AU102" s="138" t="s">
        <v>86</v>
      </c>
      <c r="AY102" s="16" t="s">
        <v>187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84</v>
      </c>
      <c r="BK102" s="139">
        <f>ROUND(I102*H102,2)</f>
        <v>0</v>
      </c>
      <c r="BL102" s="16" t="s">
        <v>691</v>
      </c>
      <c r="BM102" s="138" t="s">
        <v>3285</v>
      </c>
    </row>
    <row r="103" spans="2:65" s="1" customFormat="1">
      <c r="B103" s="31"/>
      <c r="D103" s="140" t="s">
        <v>196</v>
      </c>
      <c r="F103" s="141" t="s">
        <v>3284</v>
      </c>
      <c r="I103" s="142"/>
      <c r="L103" s="31"/>
      <c r="M103" s="143"/>
      <c r="T103" s="52"/>
      <c r="AT103" s="16" t="s">
        <v>196</v>
      </c>
      <c r="AU103" s="16" t="s">
        <v>86</v>
      </c>
    </row>
    <row r="104" spans="2:65" s="1" customFormat="1">
      <c r="B104" s="31"/>
      <c r="D104" s="144" t="s">
        <v>198</v>
      </c>
      <c r="F104" s="145" t="s">
        <v>3286</v>
      </c>
      <c r="I104" s="142"/>
      <c r="L104" s="31"/>
      <c r="M104" s="143"/>
      <c r="T104" s="52"/>
      <c r="AT104" s="16" t="s">
        <v>198</v>
      </c>
      <c r="AU104" s="16" t="s">
        <v>86</v>
      </c>
    </row>
    <row r="105" spans="2:65" s="12" customFormat="1">
      <c r="B105" s="146"/>
      <c r="D105" s="140" t="s">
        <v>200</v>
      </c>
      <c r="E105" s="147" t="s">
        <v>19</v>
      </c>
      <c r="F105" s="148" t="s">
        <v>84</v>
      </c>
      <c r="H105" s="149">
        <v>1</v>
      </c>
      <c r="I105" s="150"/>
      <c r="L105" s="146"/>
      <c r="M105" s="151"/>
      <c r="T105" s="152"/>
      <c r="AT105" s="147" t="s">
        <v>200</v>
      </c>
      <c r="AU105" s="147" t="s">
        <v>86</v>
      </c>
      <c r="AV105" s="12" t="s">
        <v>86</v>
      </c>
      <c r="AW105" s="12" t="s">
        <v>37</v>
      </c>
      <c r="AX105" s="12" t="s">
        <v>84</v>
      </c>
      <c r="AY105" s="147" t="s">
        <v>187</v>
      </c>
    </row>
    <row r="106" spans="2:65" s="1" customFormat="1" ht="16.5" customHeight="1">
      <c r="B106" s="31"/>
      <c r="C106" s="127" t="s">
        <v>222</v>
      </c>
      <c r="D106" s="127" t="s">
        <v>189</v>
      </c>
      <c r="E106" s="128" t="s">
        <v>3287</v>
      </c>
      <c r="F106" s="129" t="s">
        <v>3288</v>
      </c>
      <c r="G106" s="130" t="s">
        <v>704</v>
      </c>
      <c r="H106" s="131">
        <v>1</v>
      </c>
      <c r="I106" s="132"/>
      <c r="J106" s="133">
        <f>ROUND(I106*H106,2)</f>
        <v>0</v>
      </c>
      <c r="K106" s="129" t="s">
        <v>193</v>
      </c>
      <c r="L106" s="31"/>
      <c r="M106" s="134" t="s">
        <v>19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691</v>
      </c>
      <c r="AT106" s="138" t="s">
        <v>189</v>
      </c>
      <c r="AU106" s="138" t="s">
        <v>86</v>
      </c>
      <c r="AY106" s="16" t="s">
        <v>187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84</v>
      </c>
      <c r="BK106" s="139">
        <f>ROUND(I106*H106,2)</f>
        <v>0</v>
      </c>
      <c r="BL106" s="16" t="s">
        <v>691</v>
      </c>
      <c r="BM106" s="138" t="s">
        <v>3289</v>
      </c>
    </row>
    <row r="107" spans="2:65" s="1" customFormat="1">
      <c r="B107" s="31"/>
      <c r="D107" s="140" t="s">
        <v>196</v>
      </c>
      <c r="F107" s="141" t="s">
        <v>3288</v>
      </c>
      <c r="I107" s="142"/>
      <c r="L107" s="31"/>
      <c r="M107" s="143"/>
      <c r="T107" s="52"/>
      <c r="AT107" s="16" t="s">
        <v>196</v>
      </c>
      <c r="AU107" s="16" t="s">
        <v>86</v>
      </c>
    </row>
    <row r="108" spans="2:65" s="1" customFormat="1">
      <c r="B108" s="31"/>
      <c r="D108" s="144" t="s">
        <v>198</v>
      </c>
      <c r="F108" s="145" t="s">
        <v>3290</v>
      </c>
      <c r="I108" s="142"/>
      <c r="L108" s="31"/>
      <c r="M108" s="143"/>
      <c r="T108" s="52"/>
      <c r="AT108" s="16" t="s">
        <v>198</v>
      </c>
      <c r="AU108" s="16" t="s">
        <v>86</v>
      </c>
    </row>
    <row r="109" spans="2:65" s="12" customFormat="1">
      <c r="B109" s="146"/>
      <c r="D109" s="140" t="s">
        <v>200</v>
      </c>
      <c r="E109" s="147" t="s">
        <v>19</v>
      </c>
      <c r="F109" s="148" t="s">
        <v>84</v>
      </c>
      <c r="H109" s="149">
        <v>1</v>
      </c>
      <c r="I109" s="150"/>
      <c r="L109" s="146"/>
      <c r="M109" s="151"/>
      <c r="T109" s="152"/>
      <c r="AT109" s="147" t="s">
        <v>200</v>
      </c>
      <c r="AU109" s="147" t="s">
        <v>86</v>
      </c>
      <c r="AV109" s="12" t="s">
        <v>86</v>
      </c>
      <c r="AW109" s="12" t="s">
        <v>37</v>
      </c>
      <c r="AX109" s="12" t="s">
        <v>84</v>
      </c>
      <c r="AY109" s="147" t="s">
        <v>187</v>
      </c>
    </row>
    <row r="110" spans="2:65" s="11" customFormat="1" ht="22.8" customHeight="1">
      <c r="B110" s="115"/>
      <c r="D110" s="116" t="s">
        <v>75</v>
      </c>
      <c r="E110" s="125" t="s">
        <v>699</v>
      </c>
      <c r="F110" s="125" t="s">
        <v>700</v>
      </c>
      <c r="I110" s="118"/>
      <c r="J110" s="126">
        <f>BK110</f>
        <v>0</v>
      </c>
      <c r="L110" s="115"/>
      <c r="M110" s="120"/>
      <c r="P110" s="121">
        <f>SUM(P111:P114)</f>
        <v>0</v>
      </c>
      <c r="R110" s="121">
        <f>SUM(R111:R114)</f>
        <v>0</v>
      </c>
      <c r="T110" s="122">
        <f>SUM(T111:T114)</f>
        <v>0</v>
      </c>
      <c r="AR110" s="116" t="s">
        <v>222</v>
      </c>
      <c r="AT110" s="123" t="s">
        <v>75</v>
      </c>
      <c r="AU110" s="123" t="s">
        <v>84</v>
      </c>
      <c r="AY110" s="116" t="s">
        <v>187</v>
      </c>
      <c r="BK110" s="124">
        <f>SUM(BK111:BK114)</f>
        <v>0</v>
      </c>
    </row>
    <row r="111" spans="2:65" s="1" customFormat="1" ht="16.5" customHeight="1">
      <c r="B111" s="31"/>
      <c r="C111" s="127" t="s">
        <v>229</v>
      </c>
      <c r="D111" s="127" t="s">
        <v>189</v>
      </c>
      <c r="E111" s="128" t="s">
        <v>3291</v>
      </c>
      <c r="F111" s="129" t="s">
        <v>3292</v>
      </c>
      <c r="G111" s="130" t="s">
        <v>704</v>
      </c>
      <c r="H111" s="131">
        <v>1</v>
      </c>
      <c r="I111" s="132"/>
      <c r="J111" s="133">
        <f>ROUND(I111*H111,2)</f>
        <v>0</v>
      </c>
      <c r="K111" s="129" t="s">
        <v>193</v>
      </c>
      <c r="L111" s="31"/>
      <c r="M111" s="134" t="s">
        <v>19</v>
      </c>
      <c r="N111" s="135" t="s">
        <v>47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691</v>
      </c>
      <c r="AT111" s="138" t="s">
        <v>189</v>
      </c>
      <c r="AU111" s="138" t="s">
        <v>86</v>
      </c>
      <c r="AY111" s="16" t="s">
        <v>187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84</v>
      </c>
      <c r="BK111" s="139">
        <f>ROUND(I111*H111,2)</f>
        <v>0</v>
      </c>
      <c r="BL111" s="16" t="s">
        <v>691</v>
      </c>
      <c r="BM111" s="138" t="s">
        <v>3293</v>
      </c>
    </row>
    <row r="112" spans="2:65" s="1" customFormat="1" ht="19.2">
      <c r="B112" s="31"/>
      <c r="D112" s="140" t="s">
        <v>196</v>
      </c>
      <c r="F112" s="141" t="s">
        <v>3294</v>
      </c>
      <c r="I112" s="142"/>
      <c r="L112" s="31"/>
      <c r="M112" s="143"/>
      <c r="T112" s="52"/>
      <c r="AT112" s="16" t="s">
        <v>196</v>
      </c>
      <c r="AU112" s="16" t="s">
        <v>86</v>
      </c>
    </row>
    <row r="113" spans="2:65" s="1" customFormat="1">
      <c r="B113" s="31"/>
      <c r="D113" s="144" t="s">
        <v>198</v>
      </c>
      <c r="F113" s="145" t="s">
        <v>3295</v>
      </c>
      <c r="I113" s="142"/>
      <c r="L113" s="31"/>
      <c r="M113" s="143"/>
      <c r="T113" s="52"/>
      <c r="AT113" s="16" t="s">
        <v>198</v>
      </c>
      <c r="AU113" s="16" t="s">
        <v>86</v>
      </c>
    </row>
    <row r="114" spans="2:65" s="12" customFormat="1">
      <c r="B114" s="146"/>
      <c r="D114" s="140" t="s">
        <v>200</v>
      </c>
      <c r="E114" s="147" t="s">
        <v>19</v>
      </c>
      <c r="F114" s="148" t="s">
        <v>84</v>
      </c>
      <c r="H114" s="149">
        <v>1</v>
      </c>
      <c r="I114" s="150"/>
      <c r="L114" s="146"/>
      <c r="M114" s="151"/>
      <c r="T114" s="152"/>
      <c r="AT114" s="147" t="s">
        <v>200</v>
      </c>
      <c r="AU114" s="147" t="s">
        <v>86</v>
      </c>
      <c r="AV114" s="12" t="s">
        <v>86</v>
      </c>
      <c r="AW114" s="12" t="s">
        <v>37</v>
      </c>
      <c r="AX114" s="12" t="s">
        <v>84</v>
      </c>
      <c r="AY114" s="147" t="s">
        <v>187</v>
      </c>
    </row>
    <row r="115" spans="2:65" s="11" customFormat="1" ht="22.8" customHeight="1">
      <c r="B115" s="115"/>
      <c r="D115" s="116" t="s">
        <v>75</v>
      </c>
      <c r="E115" s="125" t="s">
        <v>3296</v>
      </c>
      <c r="F115" s="125" t="s">
        <v>3297</v>
      </c>
      <c r="I115" s="118"/>
      <c r="J115" s="126">
        <f>BK115</f>
        <v>0</v>
      </c>
      <c r="L115" s="115"/>
      <c r="M115" s="120"/>
      <c r="P115" s="121">
        <f>SUM(P116:P119)</f>
        <v>0</v>
      </c>
      <c r="R115" s="121">
        <f>SUM(R116:R119)</f>
        <v>0</v>
      </c>
      <c r="T115" s="122">
        <f>SUM(T116:T119)</f>
        <v>0</v>
      </c>
      <c r="AR115" s="116" t="s">
        <v>222</v>
      </c>
      <c r="AT115" s="123" t="s">
        <v>75</v>
      </c>
      <c r="AU115" s="123" t="s">
        <v>84</v>
      </c>
      <c r="AY115" s="116" t="s">
        <v>187</v>
      </c>
      <c r="BK115" s="124">
        <f>SUM(BK116:BK119)</f>
        <v>0</v>
      </c>
    </row>
    <row r="116" spans="2:65" s="1" customFormat="1" ht="16.5" customHeight="1">
      <c r="B116" s="31"/>
      <c r="C116" s="127" t="s">
        <v>235</v>
      </c>
      <c r="D116" s="127" t="s">
        <v>189</v>
      </c>
      <c r="E116" s="128" t="s">
        <v>3298</v>
      </c>
      <c r="F116" s="129" t="s">
        <v>3299</v>
      </c>
      <c r="G116" s="130" t="s">
        <v>704</v>
      </c>
      <c r="H116" s="131">
        <v>1</v>
      </c>
      <c r="I116" s="132"/>
      <c r="J116" s="133">
        <f>ROUND(I116*H116,2)</f>
        <v>0</v>
      </c>
      <c r="K116" s="129" t="s">
        <v>193</v>
      </c>
      <c r="L116" s="31"/>
      <c r="M116" s="134" t="s">
        <v>19</v>
      </c>
      <c r="N116" s="135" t="s">
        <v>47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691</v>
      </c>
      <c r="AT116" s="138" t="s">
        <v>189</v>
      </c>
      <c r="AU116" s="138" t="s">
        <v>86</v>
      </c>
      <c r="AY116" s="16" t="s">
        <v>187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84</v>
      </c>
      <c r="BK116" s="139">
        <f>ROUND(I116*H116,2)</f>
        <v>0</v>
      </c>
      <c r="BL116" s="16" t="s">
        <v>691</v>
      </c>
      <c r="BM116" s="138" t="s">
        <v>3300</v>
      </c>
    </row>
    <row r="117" spans="2:65" s="1" customFormat="1" ht="19.2">
      <c r="B117" s="31"/>
      <c r="D117" s="140" t="s">
        <v>196</v>
      </c>
      <c r="F117" s="141" t="s">
        <v>3301</v>
      </c>
      <c r="I117" s="142"/>
      <c r="L117" s="31"/>
      <c r="M117" s="143"/>
      <c r="T117" s="52"/>
      <c r="AT117" s="16" t="s">
        <v>196</v>
      </c>
      <c r="AU117" s="16" t="s">
        <v>86</v>
      </c>
    </row>
    <row r="118" spans="2:65" s="1" customFormat="1">
      <c r="B118" s="31"/>
      <c r="D118" s="144" t="s">
        <v>198</v>
      </c>
      <c r="F118" s="145" t="s">
        <v>3302</v>
      </c>
      <c r="I118" s="142"/>
      <c r="L118" s="31"/>
      <c r="M118" s="143"/>
      <c r="T118" s="52"/>
      <c r="AT118" s="16" t="s">
        <v>198</v>
      </c>
      <c r="AU118" s="16" t="s">
        <v>86</v>
      </c>
    </row>
    <row r="119" spans="2:65" s="12" customFormat="1">
      <c r="B119" s="146"/>
      <c r="D119" s="140" t="s">
        <v>200</v>
      </c>
      <c r="E119" s="147" t="s">
        <v>19</v>
      </c>
      <c r="F119" s="148" t="s">
        <v>84</v>
      </c>
      <c r="H119" s="149">
        <v>1</v>
      </c>
      <c r="I119" s="150"/>
      <c r="L119" s="146"/>
      <c r="M119" s="151"/>
      <c r="T119" s="152"/>
      <c r="AT119" s="147" t="s">
        <v>200</v>
      </c>
      <c r="AU119" s="147" t="s">
        <v>86</v>
      </c>
      <c r="AV119" s="12" t="s">
        <v>86</v>
      </c>
      <c r="AW119" s="12" t="s">
        <v>37</v>
      </c>
      <c r="AX119" s="12" t="s">
        <v>84</v>
      </c>
      <c r="AY119" s="147" t="s">
        <v>187</v>
      </c>
    </row>
    <row r="120" spans="2:65" s="11" customFormat="1" ht="22.8" customHeight="1">
      <c r="B120" s="115"/>
      <c r="D120" s="116" t="s">
        <v>75</v>
      </c>
      <c r="E120" s="125" t="s">
        <v>3303</v>
      </c>
      <c r="F120" s="125" t="s">
        <v>3304</v>
      </c>
      <c r="I120" s="118"/>
      <c r="J120" s="126">
        <f>BK120</f>
        <v>0</v>
      </c>
      <c r="L120" s="115"/>
      <c r="M120" s="120"/>
      <c r="P120" s="121">
        <f>SUM(P121:P124)</f>
        <v>0</v>
      </c>
      <c r="R120" s="121">
        <f>SUM(R121:R124)</f>
        <v>0</v>
      </c>
      <c r="T120" s="122">
        <f>SUM(T121:T124)</f>
        <v>0</v>
      </c>
      <c r="AR120" s="116" t="s">
        <v>222</v>
      </c>
      <c r="AT120" s="123" t="s">
        <v>75</v>
      </c>
      <c r="AU120" s="123" t="s">
        <v>84</v>
      </c>
      <c r="AY120" s="116" t="s">
        <v>187</v>
      </c>
      <c r="BK120" s="124">
        <f>SUM(BK121:BK124)</f>
        <v>0</v>
      </c>
    </row>
    <row r="121" spans="2:65" s="1" customFormat="1" ht="16.5" customHeight="1">
      <c r="B121" s="31"/>
      <c r="C121" s="127" t="s">
        <v>243</v>
      </c>
      <c r="D121" s="127" t="s">
        <v>189</v>
      </c>
      <c r="E121" s="128" t="s">
        <v>3305</v>
      </c>
      <c r="F121" s="129" t="s">
        <v>3306</v>
      </c>
      <c r="G121" s="130" t="s">
        <v>704</v>
      </c>
      <c r="H121" s="131">
        <v>1</v>
      </c>
      <c r="I121" s="132"/>
      <c r="J121" s="133">
        <f>ROUND(I121*H121,2)</f>
        <v>0</v>
      </c>
      <c r="K121" s="129" t="s">
        <v>193</v>
      </c>
      <c r="L121" s="31"/>
      <c r="M121" s="134" t="s">
        <v>19</v>
      </c>
      <c r="N121" s="135" t="s">
        <v>47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691</v>
      </c>
      <c r="AT121" s="138" t="s">
        <v>189</v>
      </c>
      <c r="AU121" s="138" t="s">
        <v>86</v>
      </c>
      <c r="AY121" s="16" t="s">
        <v>187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84</v>
      </c>
      <c r="BK121" s="139">
        <f>ROUND(I121*H121,2)</f>
        <v>0</v>
      </c>
      <c r="BL121" s="16" t="s">
        <v>691</v>
      </c>
      <c r="BM121" s="138" t="s">
        <v>3307</v>
      </c>
    </row>
    <row r="122" spans="2:65" s="1" customFormat="1">
      <c r="B122" s="31"/>
      <c r="D122" s="140" t="s">
        <v>196</v>
      </c>
      <c r="F122" s="141" t="s">
        <v>3308</v>
      </c>
      <c r="I122" s="142"/>
      <c r="L122" s="31"/>
      <c r="M122" s="143"/>
      <c r="T122" s="52"/>
      <c r="AT122" s="16" t="s">
        <v>196</v>
      </c>
      <c r="AU122" s="16" t="s">
        <v>86</v>
      </c>
    </row>
    <row r="123" spans="2:65" s="1" customFormat="1">
      <c r="B123" s="31"/>
      <c r="D123" s="144" t="s">
        <v>198</v>
      </c>
      <c r="F123" s="145" t="s">
        <v>3309</v>
      </c>
      <c r="I123" s="142"/>
      <c r="L123" s="31"/>
      <c r="M123" s="143"/>
      <c r="T123" s="52"/>
      <c r="AT123" s="16" t="s">
        <v>198</v>
      </c>
      <c r="AU123" s="16" t="s">
        <v>86</v>
      </c>
    </row>
    <row r="124" spans="2:65" s="12" customFormat="1">
      <c r="B124" s="146"/>
      <c r="D124" s="140" t="s">
        <v>200</v>
      </c>
      <c r="E124" s="147" t="s">
        <v>19</v>
      </c>
      <c r="F124" s="148" t="s">
        <v>84</v>
      </c>
      <c r="H124" s="149">
        <v>1</v>
      </c>
      <c r="I124" s="150"/>
      <c r="L124" s="146"/>
      <c r="M124" s="151"/>
      <c r="T124" s="152"/>
      <c r="AT124" s="147" t="s">
        <v>200</v>
      </c>
      <c r="AU124" s="147" t="s">
        <v>86</v>
      </c>
      <c r="AV124" s="12" t="s">
        <v>86</v>
      </c>
      <c r="AW124" s="12" t="s">
        <v>37</v>
      </c>
      <c r="AX124" s="12" t="s">
        <v>84</v>
      </c>
      <c r="AY124" s="147" t="s">
        <v>187</v>
      </c>
    </row>
    <row r="125" spans="2:65" s="11" customFormat="1" ht="22.8" customHeight="1">
      <c r="B125" s="115"/>
      <c r="D125" s="116" t="s">
        <v>75</v>
      </c>
      <c r="E125" s="125" t="s">
        <v>2842</v>
      </c>
      <c r="F125" s="125" t="s">
        <v>2843</v>
      </c>
      <c r="I125" s="118"/>
      <c r="J125" s="126">
        <f>BK125</f>
        <v>0</v>
      </c>
      <c r="L125" s="115"/>
      <c r="M125" s="120"/>
      <c r="P125" s="121">
        <f>SUM(P126:P129)</f>
        <v>0</v>
      </c>
      <c r="R125" s="121">
        <f>SUM(R126:R129)</f>
        <v>0</v>
      </c>
      <c r="T125" s="122">
        <f>SUM(T126:T129)</f>
        <v>0</v>
      </c>
      <c r="AR125" s="116" t="s">
        <v>222</v>
      </c>
      <c r="AT125" s="123" t="s">
        <v>75</v>
      </c>
      <c r="AU125" s="123" t="s">
        <v>84</v>
      </c>
      <c r="AY125" s="116" t="s">
        <v>187</v>
      </c>
      <c r="BK125" s="124">
        <f>SUM(BK126:BK129)</f>
        <v>0</v>
      </c>
    </row>
    <row r="126" spans="2:65" s="1" customFormat="1" ht="16.5" customHeight="1">
      <c r="B126" s="31"/>
      <c r="C126" s="127" t="s">
        <v>252</v>
      </c>
      <c r="D126" s="127" t="s">
        <v>189</v>
      </c>
      <c r="E126" s="128" t="s">
        <v>2848</v>
      </c>
      <c r="F126" s="129" t="s">
        <v>2849</v>
      </c>
      <c r="G126" s="130" t="s">
        <v>704</v>
      </c>
      <c r="H126" s="131">
        <v>1</v>
      </c>
      <c r="I126" s="132"/>
      <c r="J126" s="133">
        <f>ROUND(I126*H126,2)</f>
        <v>0</v>
      </c>
      <c r="K126" s="129" t="s">
        <v>193</v>
      </c>
      <c r="L126" s="31"/>
      <c r="M126" s="134" t="s">
        <v>19</v>
      </c>
      <c r="N126" s="135" t="s">
        <v>47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691</v>
      </c>
      <c r="AT126" s="138" t="s">
        <v>189</v>
      </c>
      <c r="AU126" s="138" t="s">
        <v>86</v>
      </c>
      <c r="AY126" s="16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84</v>
      </c>
      <c r="BK126" s="139">
        <f>ROUND(I126*H126,2)</f>
        <v>0</v>
      </c>
      <c r="BL126" s="16" t="s">
        <v>691</v>
      </c>
      <c r="BM126" s="138" t="s">
        <v>3310</v>
      </c>
    </row>
    <row r="127" spans="2:65" s="1" customFormat="1">
      <c r="B127" s="31"/>
      <c r="D127" s="140" t="s">
        <v>196</v>
      </c>
      <c r="F127" s="141" t="s">
        <v>2849</v>
      </c>
      <c r="I127" s="142"/>
      <c r="L127" s="31"/>
      <c r="M127" s="143"/>
      <c r="T127" s="52"/>
      <c r="AT127" s="16" t="s">
        <v>196</v>
      </c>
      <c r="AU127" s="16" t="s">
        <v>86</v>
      </c>
    </row>
    <row r="128" spans="2:65" s="1" customFormat="1">
      <c r="B128" s="31"/>
      <c r="D128" s="144" t="s">
        <v>198</v>
      </c>
      <c r="F128" s="145" t="s">
        <v>2851</v>
      </c>
      <c r="I128" s="142"/>
      <c r="L128" s="31"/>
      <c r="M128" s="143"/>
      <c r="T128" s="52"/>
      <c r="AT128" s="16" t="s">
        <v>198</v>
      </c>
      <c r="AU128" s="16" t="s">
        <v>86</v>
      </c>
    </row>
    <row r="129" spans="2:51" s="12" customFormat="1">
      <c r="B129" s="146"/>
      <c r="D129" s="140" t="s">
        <v>200</v>
      </c>
      <c r="E129" s="147" t="s">
        <v>19</v>
      </c>
      <c r="F129" s="148" t="s">
        <v>84</v>
      </c>
      <c r="H129" s="149">
        <v>1</v>
      </c>
      <c r="I129" s="150"/>
      <c r="L129" s="146"/>
      <c r="M129" s="170"/>
      <c r="N129" s="171"/>
      <c r="O129" s="171"/>
      <c r="P129" s="171"/>
      <c r="Q129" s="171"/>
      <c r="R129" s="171"/>
      <c r="S129" s="171"/>
      <c r="T129" s="172"/>
      <c r="AT129" s="147" t="s">
        <v>200</v>
      </c>
      <c r="AU129" s="147" t="s">
        <v>86</v>
      </c>
      <c r="AV129" s="12" t="s">
        <v>86</v>
      </c>
      <c r="AW129" s="12" t="s">
        <v>37</v>
      </c>
      <c r="AX129" s="12" t="s">
        <v>84</v>
      </c>
      <c r="AY129" s="147" t="s">
        <v>187</v>
      </c>
    </row>
    <row r="130" spans="2:51" s="1" customFormat="1" ht="6.9" customHeight="1"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31"/>
    </row>
  </sheetData>
  <sheetProtection algorithmName="SHA-512" hashValue="XLLsddYrItdtav9pq0FFXYGWNkjCU9RrlKCe+H8G9vcZIXx8nApFaj3Hjdud1rmctCHweOT+Xm6bX5M5HIvQdQ==" saltValue="omeCApYXzbmwAi+lo2a4BRYY8IGGftN34FA3KWm63sfe34CpOVxTKTatP4033c6WShnZwdDjtqAFTEPkPQb8Zw==" spinCount="100000" sheet="1" objects="1" scenarios="1" formatColumns="0" formatRows="0" autoFilter="0"/>
  <autoFilter ref="C85:K129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A00-000000000000}"/>
    <hyperlink ref="F95" r:id="rId2" xr:uid="{00000000-0004-0000-0A00-000001000000}"/>
    <hyperlink ref="F100" r:id="rId3" xr:uid="{00000000-0004-0000-0A00-000002000000}"/>
    <hyperlink ref="F104" r:id="rId4" xr:uid="{00000000-0004-0000-0A00-000003000000}"/>
    <hyperlink ref="F108" r:id="rId5" xr:uid="{00000000-0004-0000-0A00-000004000000}"/>
    <hyperlink ref="F113" r:id="rId6" xr:uid="{00000000-0004-0000-0A00-000005000000}"/>
    <hyperlink ref="F118" r:id="rId7" xr:uid="{00000000-0004-0000-0A00-000006000000}"/>
    <hyperlink ref="F123" r:id="rId8" xr:uid="{00000000-0004-0000-0A00-000007000000}"/>
    <hyperlink ref="F128" r:id="rId9" xr:uid="{00000000-0004-0000-0A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H56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7"/>
      <c r="C3" s="18"/>
      <c r="D3" s="18"/>
      <c r="E3" s="18"/>
      <c r="F3" s="18"/>
      <c r="G3" s="18"/>
      <c r="H3" s="19"/>
    </row>
    <row r="4" spans="2:8" ht="24.9" customHeight="1">
      <c r="B4" s="19"/>
      <c r="C4" s="20" t="s">
        <v>3311</v>
      </c>
      <c r="H4" s="19"/>
    </row>
    <row r="5" spans="2:8" ht="12" customHeight="1">
      <c r="B5" s="19"/>
      <c r="C5" s="23" t="s">
        <v>13</v>
      </c>
      <c r="D5" s="294" t="s">
        <v>14</v>
      </c>
      <c r="E5" s="270"/>
      <c r="F5" s="270"/>
      <c r="H5" s="19"/>
    </row>
    <row r="6" spans="2:8" ht="36.9" customHeight="1">
      <c r="B6" s="19"/>
      <c r="C6" s="25" t="s">
        <v>16</v>
      </c>
      <c r="D6" s="291" t="s">
        <v>17</v>
      </c>
      <c r="E6" s="270"/>
      <c r="F6" s="270"/>
      <c r="H6" s="19"/>
    </row>
    <row r="7" spans="2:8" ht="16.5" customHeight="1">
      <c r="B7" s="19"/>
      <c r="C7" s="26" t="s">
        <v>23</v>
      </c>
      <c r="D7" s="48" t="str">
        <f>'Rekapitulace stavby'!AN8</f>
        <v>28. 9. 2023</v>
      </c>
      <c r="H7" s="19"/>
    </row>
    <row r="8" spans="2:8" s="1" customFormat="1" ht="10.8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174</v>
      </c>
      <c r="F9" s="110" t="s">
        <v>3312</v>
      </c>
      <c r="H9" s="107"/>
    </row>
    <row r="10" spans="2:8" s="1" customFormat="1" ht="26.4" customHeight="1">
      <c r="B10" s="31"/>
      <c r="C10" s="176" t="s">
        <v>3313</v>
      </c>
      <c r="D10" s="176" t="s">
        <v>82</v>
      </c>
      <c r="H10" s="31"/>
    </row>
    <row r="11" spans="2:8" s="1" customFormat="1" ht="16.8" customHeight="1">
      <c r="B11" s="31"/>
      <c r="C11" s="177" t="s">
        <v>115</v>
      </c>
      <c r="D11" s="178" t="s">
        <v>116</v>
      </c>
      <c r="E11" s="179" t="s">
        <v>19</v>
      </c>
      <c r="F11" s="180">
        <v>3.2679999999999998</v>
      </c>
      <c r="H11" s="31"/>
    </row>
    <row r="12" spans="2:8" s="1" customFormat="1" ht="16.8" customHeight="1">
      <c r="B12" s="31"/>
      <c r="C12" s="181" t="s">
        <v>115</v>
      </c>
      <c r="D12" s="181" t="s">
        <v>357</v>
      </c>
      <c r="E12" s="16" t="s">
        <v>19</v>
      </c>
      <c r="F12" s="182">
        <v>3.2679999999999998</v>
      </c>
      <c r="H12" s="31"/>
    </row>
    <row r="13" spans="2:8" s="1" customFormat="1" ht="16.8" customHeight="1">
      <c r="B13" s="31"/>
      <c r="C13" s="183" t="s">
        <v>3314</v>
      </c>
      <c r="H13" s="31"/>
    </row>
    <row r="14" spans="2:8" s="1" customFormat="1" ht="16.8" customHeight="1">
      <c r="B14" s="31"/>
      <c r="C14" s="181" t="s">
        <v>352</v>
      </c>
      <c r="D14" s="181" t="s">
        <v>353</v>
      </c>
      <c r="E14" s="16" t="s">
        <v>204</v>
      </c>
      <c r="F14" s="182">
        <v>3.2679999999999998</v>
      </c>
      <c r="H14" s="31"/>
    </row>
    <row r="15" spans="2:8" s="1" customFormat="1" ht="16.8" customHeight="1">
      <c r="B15" s="31"/>
      <c r="C15" s="181" t="s">
        <v>244</v>
      </c>
      <c r="D15" s="181" t="s">
        <v>245</v>
      </c>
      <c r="E15" s="16" t="s">
        <v>204</v>
      </c>
      <c r="F15" s="182">
        <v>158.36600000000001</v>
      </c>
      <c r="H15" s="31"/>
    </row>
    <row r="16" spans="2:8" s="1" customFormat="1" ht="16.8" customHeight="1">
      <c r="B16" s="31"/>
      <c r="C16" s="177" t="s">
        <v>118</v>
      </c>
      <c r="D16" s="178" t="s">
        <v>116</v>
      </c>
      <c r="E16" s="179" t="s">
        <v>19</v>
      </c>
      <c r="F16" s="180">
        <v>9.9179999999999993</v>
      </c>
      <c r="H16" s="31"/>
    </row>
    <row r="17" spans="2:8" s="1" customFormat="1" ht="16.8" customHeight="1">
      <c r="B17" s="31"/>
      <c r="C17" s="181" t="s">
        <v>118</v>
      </c>
      <c r="D17" s="181" t="s">
        <v>364</v>
      </c>
      <c r="E17" s="16" t="s">
        <v>19</v>
      </c>
      <c r="F17" s="182">
        <v>9.9179999999999993</v>
      </c>
      <c r="H17" s="31"/>
    </row>
    <row r="18" spans="2:8" s="1" customFormat="1" ht="16.8" customHeight="1">
      <c r="B18" s="31"/>
      <c r="C18" s="183" t="s">
        <v>3314</v>
      </c>
      <c r="H18" s="31"/>
    </row>
    <row r="19" spans="2:8" s="1" customFormat="1" ht="16.8" customHeight="1">
      <c r="B19" s="31"/>
      <c r="C19" s="181" t="s">
        <v>359</v>
      </c>
      <c r="D19" s="181" t="s">
        <v>360</v>
      </c>
      <c r="E19" s="16" t="s">
        <v>204</v>
      </c>
      <c r="F19" s="182">
        <v>9.9179999999999993</v>
      </c>
      <c r="H19" s="31"/>
    </row>
    <row r="20" spans="2:8" s="1" customFormat="1" ht="16.8" customHeight="1">
      <c r="B20" s="31"/>
      <c r="C20" s="181" t="s">
        <v>244</v>
      </c>
      <c r="D20" s="181" t="s">
        <v>245</v>
      </c>
      <c r="E20" s="16" t="s">
        <v>204</v>
      </c>
      <c r="F20" s="182">
        <v>158.36600000000001</v>
      </c>
      <c r="H20" s="31"/>
    </row>
    <row r="21" spans="2:8" s="1" customFormat="1" ht="16.8" customHeight="1">
      <c r="B21" s="31"/>
      <c r="C21" s="177" t="s">
        <v>121</v>
      </c>
      <c r="D21" s="178" t="s">
        <v>122</v>
      </c>
      <c r="E21" s="179" t="s">
        <v>19</v>
      </c>
      <c r="F21" s="180">
        <v>0.47299999999999998</v>
      </c>
      <c r="H21" s="31"/>
    </row>
    <row r="22" spans="2:8" s="1" customFormat="1" ht="16.8" customHeight="1">
      <c r="B22" s="31"/>
      <c r="C22" s="181" t="s">
        <v>121</v>
      </c>
      <c r="D22" s="181" t="s">
        <v>258</v>
      </c>
      <c r="E22" s="16" t="s">
        <v>19</v>
      </c>
      <c r="F22" s="182">
        <v>0.47299999999999998</v>
      </c>
      <c r="H22" s="31"/>
    </row>
    <row r="23" spans="2:8" s="1" customFormat="1" ht="16.8" customHeight="1">
      <c r="B23" s="31"/>
      <c r="C23" s="183" t="s">
        <v>3314</v>
      </c>
      <c r="H23" s="31"/>
    </row>
    <row r="24" spans="2:8" s="1" customFormat="1" ht="16.8" customHeight="1">
      <c r="B24" s="31"/>
      <c r="C24" s="181" t="s">
        <v>253</v>
      </c>
      <c r="D24" s="181" t="s">
        <v>254</v>
      </c>
      <c r="E24" s="16" t="s">
        <v>204</v>
      </c>
      <c r="F24" s="182">
        <v>0.47299999999999998</v>
      </c>
      <c r="H24" s="31"/>
    </row>
    <row r="25" spans="2:8" s="1" customFormat="1" ht="16.8" customHeight="1">
      <c r="B25" s="31"/>
      <c r="C25" s="181" t="s">
        <v>244</v>
      </c>
      <c r="D25" s="181" t="s">
        <v>245</v>
      </c>
      <c r="E25" s="16" t="s">
        <v>204</v>
      </c>
      <c r="F25" s="182">
        <v>158.36600000000001</v>
      </c>
      <c r="H25" s="31"/>
    </row>
    <row r="26" spans="2:8" s="1" customFormat="1" ht="16.8" customHeight="1">
      <c r="B26" s="31"/>
      <c r="C26" s="181" t="s">
        <v>268</v>
      </c>
      <c r="D26" s="181" t="s">
        <v>269</v>
      </c>
      <c r="E26" s="16" t="s">
        <v>238</v>
      </c>
      <c r="F26" s="182">
        <v>78.188000000000002</v>
      </c>
      <c r="H26" s="31"/>
    </row>
    <row r="27" spans="2:8" s="1" customFormat="1" ht="16.8" customHeight="1">
      <c r="B27" s="31"/>
      <c r="C27" s="177" t="s">
        <v>124</v>
      </c>
      <c r="D27" s="178" t="s">
        <v>122</v>
      </c>
      <c r="E27" s="179" t="s">
        <v>19</v>
      </c>
      <c r="F27" s="180">
        <v>38.621000000000002</v>
      </c>
      <c r="H27" s="31"/>
    </row>
    <row r="28" spans="2:8" s="1" customFormat="1" ht="16.8" customHeight="1">
      <c r="B28" s="31"/>
      <c r="C28" s="181" t="s">
        <v>124</v>
      </c>
      <c r="D28" s="181" t="s">
        <v>265</v>
      </c>
      <c r="E28" s="16" t="s">
        <v>19</v>
      </c>
      <c r="F28" s="182">
        <v>38.621000000000002</v>
      </c>
      <c r="H28" s="31"/>
    </row>
    <row r="29" spans="2:8" s="1" customFormat="1" ht="16.8" customHeight="1">
      <c r="B29" s="31"/>
      <c r="C29" s="183" t="s">
        <v>3314</v>
      </c>
      <c r="H29" s="31"/>
    </row>
    <row r="30" spans="2:8" s="1" customFormat="1" ht="16.8" customHeight="1">
      <c r="B30" s="31"/>
      <c r="C30" s="181" t="s">
        <v>260</v>
      </c>
      <c r="D30" s="181" t="s">
        <v>261</v>
      </c>
      <c r="E30" s="16" t="s">
        <v>204</v>
      </c>
      <c r="F30" s="182">
        <v>38.621000000000002</v>
      </c>
      <c r="H30" s="31"/>
    </row>
    <row r="31" spans="2:8" s="1" customFormat="1" ht="16.8" customHeight="1">
      <c r="B31" s="31"/>
      <c r="C31" s="181" t="s">
        <v>244</v>
      </c>
      <c r="D31" s="181" t="s">
        <v>245</v>
      </c>
      <c r="E31" s="16" t="s">
        <v>204</v>
      </c>
      <c r="F31" s="182">
        <v>158.36600000000001</v>
      </c>
      <c r="H31" s="31"/>
    </row>
    <row r="32" spans="2:8" s="1" customFormat="1" ht="16.8" customHeight="1">
      <c r="B32" s="31"/>
      <c r="C32" s="181" t="s">
        <v>268</v>
      </c>
      <c r="D32" s="181" t="s">
        <v>269</v>
      </c>
      <c r="E32" s="16" t="s">
        <v>238</v>
      </c>
      <c r="F32" s="182">
        <v>78.188000000000002</v>
      </c>
      <c r="H32" s="31"/>
    </row>
    <row r="33" spans="2:8" s="1" customFormat="1" ht="16.8" customHeight="1">
      <c r="B33" s="31"/>
      <c r="C33" s="177" t="s">
        <v>126</v>
      </c>
      <c r="D33" s="178" t="s">
        <v>126</v>
      </c>
      <c r="E33" s="179" t="s">
        <v>19</v>
      </c>
      <c r="F33" s="180">
        <v>86.447000000000003</v>
      </c>
      <c r="H33" s="31"/>
    </row>
    <row r="34" spans="2:8" s="1" customFormat="1" ht="16.8" customHeight="1">
      <c r="B34" s="31"/>
      <c r="C34" s="181" t="s">
        <v>126</v>
      </c>
      <c r="D34" s="181" t="s">
        <v>228</v>
      </c>
      <c r="E34" s="16" t="s">
        <v>19</v>
      </c>
      <c r="F34" s="182">
        <v>86.447000000000003</v>
      </c>
      <c r="H34" s="31"/>
    </row>
    <row r="35" spans="2:8" s="1" customFormat="1" ht="16.8" customHeight="1">
      <c r="B35" s="31"/>
      <c r="C35" s="183" t="s">
        <v>3314</v>
      </c>
      <c r="H35" s="31"/>
    </row>
    <row r="36" spans="2:8" s="1" customFormat="1" ht="20.399999999999999">
      <c r="B36" s="31"/>
      <c r="C36" s="181" t="s">
        <v>223</v>
      </c>
      <c r="D36" s="181" t="s">
        <v>224</v>
      </c>
      <c r="E36" s="16" t="s">
        <v>204</v>
      </c>
      <c r="F36" s="182">
        <v>86.447000000000003</v>
      </c>
      <c r="H36" s="31"/>
    </row>
    <row r="37" spans="2:8" s="1" customFormat="1" ht="20.399999999999999">
      <c r="B37" s="31"/>
      <c r="C37" s="181" t="s">
        <v>230</v>
      </c>
      <c r="D37" s="181" t="s">
        <v>231</v>
      </c>
      <c r="E37" s="16" t="s">
        <v>204</v>
      </c>
      <c r="F37" s="182">
        <v>86.447000000000003</v>
      </c>
      <c r="H37" s="31"/>
    </row>
    <row r="38" spans="2:8" s="1" customFormat="1" ht="20.399999999999999">
      <c r="B38" s="31"/>
      <c r="C38" s="181" t="s">
        <v>236</v>
      </c>
      <c r="D38" s="181" t="s">
        <v>237</v>
      </c>
      <c r="E38" s="16" t="s">
        <v>238</v>
      </c>
      <c r="F38" s="182">
        <v>164.249</v>
      </c>
      <c r="H38" s="31"/>
    </row>
    <row r="39" spans="2:8" s="1" customFormat="1" ht="16.8" customHeight="1">
      <c r="B39" s="31"/>
      <c r="C39" s="177" t="s">
        <v>128</v>
      </c>
      <c r="D39" s="178" t="s">
        <v>129</v>
      </c>
      <c r="E39" s="179" t="s">
        <v>19</v>
      </c>
      <c r="F39" s="180">
        <v>363.6</v>
      </c>
      <c r="H39" s="31"/>
    </row>
    <row r="40" spans="2:8" s="1" customFormat="1" ht="16.8" customHeight="1">
      <c r="B40" s="31"/>
      <c r="C40" s="181" t="s">
        <v>128</v>
      </c>
      <c r="D40" s="181" t="s">
        <v>201</v>
      </c>
      <c r="E40" s="16" t="s">
        <v>19</v>
      </c>
      <c r="F40" s="182">
        <v>363.6</v>
      </c>
      <c r="H40" s="31"/>
    </row>
    <row r="41" spans="2:8" s="1" customFormat="1" ht="16.8" customHeight="1">
      <c r="B41" s="31"/>
      <c r="C41" s="183" t="s">
        <v>3314</v>
      </c>
      <c r="H41" s="31"/>
    </row>
    <row r="42" spans="2:8" s="1" customFormat="1" ht="16.8" customHeight="1">
      <c r="B42" s="31"/>
      <c r="C42" s="181" t="s">
        <v>190</v>
      </c>
      <c r="D42" s="181" t="s">
        <v>191</v>
      </c>
      <c r="E42" s="16" t="s">
        <v>192</v>
      </c>
      <c r="F42" s="182">
        <v>363.6</v>
      </c>
      <c r="H42" s="31"/>
    </row>
    <row r="43" spans="2:8" s="1" customFormat="1" ht="20.399999999999999">
      <c r="B43" s="31"/>
      <c r="C43" s="181" t="s">
        <v>274</v>
      </c>
      <c r="D43" s="181" t="s">
        <v>275</v>
      </c>
      <c r="E43" s="16" t="s">
        <v>192</v>
      </c>
      <c r="F43" s="182">
        <v>363.6</v>
      </c>
      <c r="H43" s="31"/>
    </row>
    <row r="44" spans="2:8" s="1" customFormat="1" ht="16.8" customHeight="1">
      <c r="B44" s="31"/>
      <c r="C44" s="181" t="s">
        <v>280</v>
      </c>
      <c r="D44" s="181" t="s">
        <v>281</v>
      </c>
      <c r="E44" s="16" t="s">
        <v>192</v>
      </c>
      <c r="F44" s="182">
        <v>363.6</v>
      </c>
      <c r="H44" s="31"/>
    </row>
    <row r="45" spans="2:8" s="1" customFormat="1" ht="16.8" customHeight="1">
      <c r="B45" s="31"/>
      <c r="C45" s="177" t="s">
        <v>132</v>
      </c>
      <c r="D45" s="178" t="s">
        <v>133</v>
      </c>
      <c r="E45" s="179" t="s">
        <v>19</v>
      </c>
      <c r="F45" s="180">
        <v>165.3</v>
      </c>
      <c r="H45" s="31"/>
    </row>
    <row r="46" spans="2:8" s="1" customFormat="1" ht="16.8" customHeight="1">
      <c r="B46" s="31"/>
      <c r="C46" s="181" t="s">
        <v>132</v>
      </c>
      <c r="D46" s="181" t="s">
        <v>134</v>
      </c>
      <c r="E46" s="16" t="s">
        <v>19</v>
      </c>
      <c r="F46" s="182">
        <v>165.3</v>
      </c>
      <c r="H46" s="31"/>
    </row>
    <row r="47" spans="2:8" s="1" customFormat="1" ht="16.8" customHeight="1">
      <c r="B47" s="31"/>
      <c r="C47" s="183" t="s">
        <v>3314</v>
      </c>
      <c r="H47" s="31"/>
    </row>
    <row r="48" spans="2:8" s="1" customFormat="1" ht="20.399999999999999">
      <c r="B48" s="31"/>
      <c r="C48" s="181" t="s">
        <v>458</v>
      </c>
      <c r="D48" s="181" t="s">
        <v>459</v>
      </c>
      <c r="E48" s="16" t="s">
        <v>460</v>
      </c>
      <c r="F48" s="182">
        <v>165.3</v>
      </c>
      <c r="H48" s="31"/>
    </row>
    <row r="49" spans="2:8" s="1" customFormat="1" ht="16.8" customHeight="1">
      <c r="B49" s="31"/>
      <c r="C49" s="181" t="s">
        <v>695</v>
      </c>
      <c r="D49" s="181" t="s">
        <v>696</v>
      </c>
      <c r="E49" s="16" t="s">
        <v>460</v>
      </c>
      <c r="F49" s="182">
        <v>165.3</v>
      </c>
      <c r="H49" s="31"/>
    </row>
    <row r="50" spans="2:8" s="1" customFormat="1" ht="16.8" customHeight="1">
      <c r="B50" s="31"/>
      <c r="C50" s="181" t="s">
        <v>260</v>
      </c>
      <c r="D50" s="181" t="s">
        <v>261</v>
      </c>
      <c r="E50" s="16" t="s">
        <v>204</v>
      </c>
      <c r="F50" s="182">
        <v>38.621000000000002</v>
      </c>
      <c r="H50" s="31"/>
    </row>
    <row r="51" spans="2:8" s="1" customFormat="1" ht="16.8" customHeight="1">
      <c r="B51" s="31"/>
      <c r="C51" s="181" t="s">
        <v>359</v>
      </c>
      <c r="D51" s="181" t="s">
        <v>360</v>
      </c>
      <c r="E51" s="16" t="s">
        <v>204</v>
      </c>
      <c r="F51" s="182">
        <v>9.9179999999999993</v>
      </c>
      <c r="H51" s="31"/>
    </row>
    <row r="52" spans="2:8" s="1" customFormat="1" ht="16.8" customHeight="1">
      <c r="B52" s="31"/>
      <c r="C52" s="181" t="s">
        <v>528</v>
      </c>
      <c r="D52" s="181" t="s">
        <v>529</v>
      </c>
      <c r="E52" s="16" t="s">
        <v>460</v>
      </c>
      <c r="F52" s="182">
        <v>165.3</v>
      </c>
      <c r="H52" s="31"/>
    </row>
    <row r="53" spans="2:8" s="1" customFormat="1" ht="16.8" customHeight="1">
      <c r="B53" s="31"/>
      <c r="C53" s="181" t="s">
        <v>534</v>
      </c>
      <c r="D53" s="181" t="s">
        <v>535</v>
      </c>
      <c r="E53" s="16" t="s">
        <v>460</v>
      </c>
      <c r="F53" s="182">
        <v>165.3</v>
      </c>
      <c r="H53" s="31"/>
    </row>
    <row r="54" spans="2:8" s="1" customFormat="1" ht="16.8" customHeight="1">
      <c r="B54" s="31"/>
      <c r="C54" s="181" t="s">
        <v>565</v>
      </c>
      <c r="D54" s="181" t="s">
        <v>566</v>
      </c>
      <c r="E54" s="16" t="s">
        <v>460</v>
      </c>
      <c r="F54" s="182">
        <v>168.3</v>
      </c>
      <c r="H54" s="31"/>
    </row>
    <row r="55" spans="2:8" s="1" customFormat="1" ht="16.8" customHeight="1">
      <c r="B55" s="31"/>
      <c r="C55" s="181" t="s">
        <v>572</v>
      </c>
      <c r="D55" s="181" t="s">
        <v>573</v>
      </c>
      <c r="E55" s="16" t="s">
        <v>460</v>
      </c>
      <c r="F55" s="182">
        <v>165.3</v>
      </c>
      <c r="H55" s="31"/>
    </row>
    <row r="56" spans="2:8" s="1" customFormat="1" ht="16.8" customHeight="1">
      <c r="B56" s="31"/>
      <c r="C56" s="181" t="s">
        <v>465</v>
      </c>
      <c r="D56" s="181" t="s">
        <v>466</v>
      </c>
      <c r="E56" s="16" t="s">
        <v>460</v>
      </c>
      <c r="F56" s="182">
        <v>165.3</v>
      </c>
      <c r="H56" s="31"/>
    </row>
    <row r="57" spans="2:8" s="1" customFormat="1" ht="16.8" customHeight="1">
      <c r="B57" s="31"/>
      <c r="C57" s="177" t="s">
        <v>136</v>
      </c>
      <c r="D57" s="178" t="s">
        <v>137</v>
      </c>
      <c r="E57" s="179" t="s">
        <v>19</v>
      </c>
      <c r="F57" s="180">
        <v>2.75</v>
      </c>
      <c r="H57" s="31"/>
    </row>
    <row r="58" spans="2:8" s="1" customFormat="1" ht="16.8" customHeight="1">
      <c r="B58" s="31"/>
      <c r="C58" s="181" t="s">
        <v>136</v>
      </c>
      <c r="D58" s="181" t="s">
        <v>138</v>
      </c>
      <c r="E58" s="16" t="s">
        <v>19</v>
      </c>
      <c r="F58" s="182">
        <v>2.75</v>
      </c>
      <c r="H58" s="31"/>
    </row>
    <row r="59" spans="2:8" s="1" customFormat="1" ht="16.8" customHeight="1">
      <c r="B59" s="31"/>
      <c r="C59" s="183" t="s">
        <v>3314</v>
      </c>
      <c r="H59" s="31"/>
    </row>
    <row r="60" spans="2:8" s="1" customFormat="1" ht="16.8" customHeight="1">
      <c r="B60" s="31"/>
      <c r="C60" s="181" t="s">
        <v>389</v>
      </c>
      <c r="D60" s="181" t="s">
        <v>390</v>
      </c>
      <c r="E60" s="16" t="s">
        <v>192</v>
      </c>
      <c r="F60" s="182">
        <v>2.75</v>
      </c>
      <c r="H60" s="31"/>
    </row>
    <row r="61" spans="2:8" s="1" customFormat="1" ht="16.8" customHeight="1">
      <c r="B61" s="31"/>
      <c r="C61" s="181" t="s">
        <v>244</v>
      </c>
      <c r="D61" s="181" t="s">
        <v>245</v>
      </c>
      <c r="E61" s="16" t="s">
        <v>204</v>
      </c>
      <c r="F61" s="182">
        <v>158.36600000000001</v>
      </c>
      <c r="H61" s="31"/>
    </row>
    <row r="62" spans="2:8" s="1" customFormat="1" ht="16.8" customHeight="1">
      <c r="B62" s="31"/>
      <c r="C62" s="177" t="s">
        <v>139</v>
      </c>
      <c r="D62" s="178" t="s">
        <v>140</v>
      </c>
      <c r="E62" s="179" t="s">
        <v>19</v>
      </c>
      <c r="F62" s="180">
        <v>1.1200000000000001</v>
      </c>
      <c r="H62" s="31"/>
    </row>
    <row r="63" spans="2:8" s="1" customFormat="1" ht="16.8" customHeight="1">
      <c r="B63" s="31"/>
      <c r="C63" s="181" t="s">
        <v>139</v>
      </c>
      <c r="D63" s="181" t="s">
        <v>215</v>
      </c>
      <c r="E63" s="16" t="s">
        <v>19</v>
      </c>
      <c r="F63" s="182">
        <v>1.1200000000000001</v>
      </c>
      <c r="H63" s="31"/>
    </row>
    <row r="64" spans="2:8" s="1" customFormat="1" ht="16.8" customHeight="1">
      <c r="B64" s="31"/>
      <c r="C64" s="183" t="s">
        <v>3314</v>
      </c>
      <c r="H64" s="31"/>
    </row>
    <row r="65" spans="2:8" s="1" customFormat="1" ht="20.399999999999999">
      <c r="B65" s="31"/>
      <c r="C65" s="181" t="s">
        <v>210</v>
      </c>
      <c r="D65" s="181" t="s">
        <v>211</v>
      </c>
      <c r="E65" s="16" t="s">
        <v>204</v>
      </c>
      <c r="F65" s="182">
        <v>1.1200000000000001</v>
      </c>
      <c r="H65" s="31"/>
    </row>
    <row r="66" spans="2:8" s="1" customFormat="1" ht="20.399999999999999">
      <c r="B66" s="31"/>
      <c r="C66" s="181" t="s">
        <v>223</v>
      </c>
      <c r="D66" s="181" t="s">
        <v>224</v>
      </c>
      <c r="E66" s="16" t="s">
        <v>204</v>
      </c>
      <c r="F66" s="182">
        <v>86.447000000000003</v>
      </c>
      <c r="H66" s="31"/>
    </row>
    <row r="67" spans="2:8" s="1" customFormat="1" ht="16.8" customHeight="1">
      <c r="B67" s="31"/>
      <c r="C67" s="181" t="s">
        <v>244</v>
      </c>
      <c r="D67" s="181" t="s">
        <v>245</v>
      </c>
      <c r="E67" s="16" t="s">
        <v>204</v>
      </c>
      <c r="F67" s="182">
        <v>158.36600000000001</v>
      </c>
      <c r="H67" s="31"/>
    </row>
    <row r="68" spans="2:8" s="1" customFormat="1" ht="16.8" customHeight="1">
      <c r="B68" s="31"/>
      <c r="C68" s="177" t="s">
        <v>142</v>
      </c>
      <c r="D68" s="178" t="s">
        <v>140</v>
      </c>
      <c r="E68" s="179" t="s">
        <v>19</v>
      </c>
      <c r="F68" s="180">
        <v>169.83199999999999</v>
      </c>
      <c r="H68" s="31"/>
    </row>
    <row r="69" spans="2:8" s="1" customFormat="1" ht="16.8" customHeight="1">
      <c r="B69" s="31"/>
      <c r="C69" s="181" t="s">
        <v>142</v>
      </c>
      <c r="D69" s="181" t="s">
        <v>221</v>
      </c>
      <c r="E69" s="16" t="s">
        <v>19</v>
      </c>
      <c r="F69" s="182">
        <v>169.83199999999999</v>
      </c>
      <c r="H69" s="31"/>
    </row>
    <row r="70" spans="2:8" s="1" customFormat="1" ht="16.8" customHeight="1">
      <c r="B70" s="31"/>
      <c r="C70" s="183" t="s">
        <v>3314</v>
      </c>
      <c r="H70" s="31"/>
    </row>
    <row r="71" spans="2:8" s="1" customFormat="1" ht="20.399999999999999">
      <c r="B71" s="31"/>
      <c r="C71" s="181" t="s">
        <v>216</v>
      </c>
      <c r="D71" s="181" t="s">
        <v>217</v>
      </c>
      <c r="E71" s="16" t="s">
        <v>204</v>
      </c>
      <c r="F71" s="182">
        <v>169.83199999999999</v>
      </c>
      <c r="H71" s="31"/>
    </row>
    <row r="72" spans="2:8" s="1" customFormat="1" ht="20.399999999999999">
      <c r="B72" s="31"/>
      <c r="C72" s="181" t="s">
        <v>223</v>
      </c>
      <c r="D72" s="181" t="s">
        <v>224</v>
      </c>
      <c r="E72" s="16" t="s">
        <v>204</v>
      </c>
      <c r="F72" s="182">
        <v>86.447000000000003</v>
      </c>
      <c r="H72" s="31"/>
    </row>
    <row r="73" spans="2:8" s="1" customFormat="1" ht="16.8" customHeight="1">
      <c r="B73" s="31"/>
      <c r="C73" s="181" t="s">
        <v>244</v>
      </c>
      <c r="D73" s="181" t="s">
        <v>245</v>
      </c>
      <c r="E73" s="16" t="s">
        <v>204</v>
      </c>
      <c r="F73" s="182">
        <v>158.36600000000001</v>
      </c>
      <c r="H73" s="31"/>
    </row>
    <row r="74" spans="2:8" s="1" customFormat="1" ht="16.8" customHeight="1">
      <c r="B74" s="31"/>
      <c r="C74" s="177" t="s">
        <v>144</v>
      </c>
      <c r="D74" s="178" t="s">
        <v>145</v>
      </c>
      <c r="E74" s="179" t="s">
        <v>19</v>
      </c>
      <c r="F74" s="180">
        <v>73.861000000000004</v>
      </c>
      <c r="H74" s="31"/>
    </row>
    <row r="75" spans="2:8" s="1" customFormat="1" ht="16.8" customHeight="1">
      <c r="B75" s="31"/>
      <c r="C75" s="181" t="s">
        <v>144</v>
      </c>
      <c r="D75" s="181" t="s">
        <v>208</v>
      </c>
      <c r="E75" s="16" t="s">
        <v>19</v>
      </c>
      <c r="F75" s="182">
        <v>73.861000000000004</v>
      </c>
      <c r="H75" s="31"/>
    </row>
    <row r="76" spans="2:8" s="1" customFormat="1" ht="16.8" customHeight="1">
      <c r="B76" s="31"/>
      <c r="C76" s="183" t="s">
        <v>3314</v>
      </c>
      <c r="H76" s="31"/>
    </row>
    <row r="77" spans="2:8" s="1" customFormat="1" ht="16.8" customHeight="1">
      <c r="B77" s="31"/>
      <c r="C77" s="181" t="s">
        <v>202</v>
      </c>
      <c r="D77" s="181" t="s">
        <v>203</v>
      </c>
      <c r="E77" s="16" t="s">
        <v>204</v>
      </c>
      <c r="F77" s="182">
        <v>73.861000000000004</v>
      </c>
      <c r="H77" s="31"/>
    </row>
    <row r="78" spans="2:8" s="1" customFormat="1" ht="20.399999999999999">
      <c r="B78" s="31"/>
      <c r="C78" s="181" t="s">
        <v>223</v>
      </c>
      <c r="D78" s="181" t="s">
        <v>224</v>
      </c>
      <c r="E78" s="16" t="s">
        <v>204</v>
      </c>
      <c r="F78" s="182">
        <v>86.447000000000003</v>
      </c>
      <c r="H78" s="31"/>
    </row>
    <row r="79" spans="2:8" s="1" customFormat="1" ht="16.8" customHeight="1">
      <c r="B79" s="31"/>
      <c r="C79" s="181" t="s">
        <v>244</v>
      </c>
      <c r="D79" s="181" t="s">
        <v>245</v>
      </c>
      <c r="E79" s="16" t="s">
        <v>204</v>
      </c>
      <c r="F79" s="182">
        <v>158.36600000000001</v>
      </c>
      <c r="H79" s="31"/>
    </row>
    <row r="80" spans="2:8" s="1" customFormat="1" ht="16.8" customHeight="1">
      <c r="B80" s="31"/>
      <c r="C80" s="177" t="s">
        <v>147</v>
      </c>
      <c r="D80" s="178" t="s">
        <v>148</v>
      </c>
      <c r="E80" s="179" t="s">
        <v>19</v>
      </c>
      <c r="F80" s="180">
        <v>2.8</v>
      </c>
      <c r="H80" s="31"/>
    </row>
    <row r="81" spans="2:8" s="1" customFormat="1" ht="16.8" customHeight="1">
      <c r="B81" s="31"/>
      <c r="C81" s="181" t="s">
        <v>147</v>
      </c>
      <c r="D81" s="181" t="s">
        <v>297</v>
      </c>
      <c r="E81" s="16" t="s">
        <v>19</v>
      </c>
      <c r="F81" s="182">
        <v>2.8</v>
      </c>
      <c r="H81" s="31"/>
    </row>
    <row r="82" spans="2:8" s="1" customFormat="1" ht="16.8" customHeight="1">
      <c r="B82" s="31"/>
      <c r="C82" s="183" t="s">
        <v>3314</v>
      </c>
      <c r="H82" s="31"/>
    </row>
    <row r="83" spans="2:8" s="1" customFormat="1" ht="16.8" customHeight="1">
      <c r="B83" s="31"/>
      <c r="C83" s="181" t="s">
        <v>292</v>
      </c>
      <c r="D83" s="181" t="s">
        <v>293</v>
      </c>
      <c r="E83" s="16" t="s">
        <v>204</v>
      </c>
      <c r="F83" s="182">
        <v>2.8</v>
      </c>
      <c r="H83" s="31"/>
    </row>
    <row r="84" spans="2:8" s="1" customFormat="1" ht="16.8" customHeight="1">
      <c r="B84" s="31"/>
      <c r="C84" s="181" t="s">
        <v>244</v>
      </c>
      <c r="D84" s="181" t="s">
        <v>245</v>
      </c>
      <c r="E84" s="16" t="s">
        <v>204</v>
      </c>
      <c r="F84" s="182">
        <v>158.36600000000001</v>
      </c>
      <c r="H84" s="31"/>
    </row>
    <row r="85" spans="2:8" s="1" customFormat="1" ht="16.8" customHeight="1">
      <c r="B85" s="31"/>
      <c r="C85" s="177" t="s">
        <v>150</v>
      </c>
      <c r="D85" s="178" t="s">
        <v>150</v>
      </c>
      <c r="E85" s="179" t="s">
        <v>19</v>
      </c>
      <c r="F85" s="180">
        <v>158.36600000000001</v>
      </c>
      <c r="H85" s="31"/>
    </row>
    <row r="86" spans="2:8" s="1" customFormat="1" ht="16.8" customHeight="1">
      <c r="B86" s="31"/>
      <c r="C86" s="181" t="s">
        <v>19</v>
      </c>
      <c r="D86" s="181" t="s">
        <v>249</v>
      </c>
      <c r="E86" s="16" t="s">
        <v>19</v>
      </c>
      <c r="F86" s="182">
        <v>244.81299999999999</v>
      </c>
      <c r="H86" s="31"/>
    </row>
    <row r="87" spans="2:8" s="1" customFormat="1" ht="16.8" customHeight="1">
      <c r="B87" s="31"/>
      <c r="C87" s="181" t="s">
        <v>19</v>
      </c>
      <c r="D87" s="181" t="s">
        <v>250</v>
      </c>
      <c r="E87" s="16" t="s">
        <v>19</v>
      </c>
      <c r="F87" s="182">
        <v>-86.447000000000003</v>
      </c>
      <c r="H87" s="31"/>
    </row>
    <row r="88" spans="2:8" s="1" customFormat="1" ht="16.8" customHeight="1">
      <c r="B88" s="31"/>
      <c r="C88" s="181" t="s">
        <v>150</v>
      </c>
      <c r="D88" s="181" t="s">
        <v>251</v>
      </c>
      <c r="E88" s="16" t="s">
        <v>19</v>
      </c>
      <c r="F88" s="182">
        <v>158.36600000000001</v>
      </c>
      <c r="H88" s="31"/>
    </row>
    <row r="89" spans="2:8" s="1" customFormat="1" ht="16.8" customHeight="1">
      <c r="B89" s="31"/>
      <c r="C89" s="183" t="s">
        <v>3314</v>
      </c>
      <c r="H89" s="31"/>
    </row>
    <row r="90" spans="2:8" s="1" customFormat="1" ht="16.8" customHeight="1">
      <c r="B90" s="31"/>
      <c r="C90" s="181" t="s">
        <v>244</v>
      </c>
      <c r="D90" s="181" t="s">
        <v>245</v>
      </c>
      <c r="E90" s="16" t="s">
        <v>204</v>
      </c>
      <c r="F90" s="182">
        <v>158.36600000000001</v>
      </c>
      <c r="H90" s="31"/>
    </row>
    <row r="91" spans="2:8" s="1" customFormat="1" ht="20.399999999999999">
      <c r="B91" s="31"/>
      <c r="C91" s="181" t="s">
        <v>223</v>
      </c>
      <c r="D91" s="181" t="s">
        <v>224</v>
      </c>
      <c r="E91" s="16" t="s">
        <v>204</v>
      </c>
      <c r="F91" s="182">
        <v>86.447000000000003</v>
      </c>
      <c r="H91" s="31"/>
    </row>
    <row r="92" spans="2:8" s="1" customFormat="1" ht="26.4" customHeight="1">
      <c r="B92" s="31"/>
      <c r="C92" s="176" t="s">
        <v>3315</v>
      </c>
      <c r="D92" s="176" t="s">
        <v>88</v>
      </c>
      <c r="H92" s="31"/>
    </row>
    <row r="93" spans="2:8" s="1" customFormat="1" ht="16.8" customHeight="1">
      <c r="B93" s="31"/>
      <c r="C93" s="177" t="s">
        <v>115</v>
      </c>
      <c r="D93" s="178" t="s">
        <v>116</v>
      </c>
      <c r="E93" s="179" t="s">
        <v>19</v>
      </c>
      <c r="F93" s="180">
        <v>3.2679999999999998</v>
      </c>
      <c r="H93" s="31"/>
    </row>
    <row r="94" spans="2:8" s="1" customFormat="1" ht="16.8" customHeight="1">
      <c r="B94" s="31"/>
      <c r="C94" s="177" t="s">
        <v>118</v>
      </c>
      <c r="D94" s="178" t="s">
        <v>116</v>
      </c>
      <c r="E94" s="179" t="s">
        <v>19</v>
      </c>
      <c r="F94" s="180">
        <v>7.9139999999999997</v>
      </c>
      <c r="H94" s="31"/>
    </row>
    <row r="95" spans="2:8" s="1" customFormat="1" ht="16.8" customHeight="1">
      <c r="B95" s="31"/>
      <c r="C95" s="181" t="s">
        <v>118</v>
      </c>
      <c r="D95" s="181" t="s">
        <v>817</v>
      </c>
      <c r="E95" s="16" t="s">
        <v>19</v>
      </c>
      <c r="F95" s="182">
        <v>7.9139999999999997</v>
      </c>
      <c r="H95" s="31"/>
    </row>
    <row r="96" spans="2:8" s="1" customFormat="1" ht="16.8" customHeight="1">
      <c r="B96" s="31"/>
      <c r="C96" s="183" t="s">
        <v>3314</v>
      </c>
      <c r="H96" s="31"/>
    </row>
    <row r="97" spans="2:8" s="1" customFormat="1" ht="16.8" customHeight="1">
      <c r="B97" s="31"/>
      <c r="C97" s="181" t="s">
        <v>359</v>
      </c>
      <c r="D97" s="181" t="s">
        <v>360</v>
      </c>
      <c r="E97" s="16" t="s">
        <v>204</v>
      </c>
      <c r="F97" s="182">
        <v>7.9139999999999997</v>
      </c>
      <c r="H97" s="31"/>
    </row>
    <row r="98" spans="2:8" s="1" customFormat="1" ht="16.8" customHeight="1">
      <c r="B98" s="31"/>
      <c r="C98" s="181" t="s">
        <v>244</v>
      </c>
      <c r="D98" s="181" t="s">
        <v>245</v>
      </c>
      <c r="E98" s="16" t="s">
        <v>204</v>
      </c>
      <c r="F98" s="182">
        <v>253.36</v>
      </c>
      <c r="H98" s="31"/>
    </row>
    <row r="99" spans="2:8" s="1" customFormat="1" ht="16.8" customHeight="1">
      <c r="B99" s="31"/>
      <c r="C99" s="177" t="s">
        <v>3316</v>
      </c>
      <c r="D99" s="178" t="s">
        <v>116</v>
      </c>
      <c r="E99" s="179" t="s">
        <v>19</v>
      </c>
      <c r="F99" s="180">
        <v>9.9179999999999993</v>
      </c>
      <c r="H99" s="31"/>
    </row>
    <row r="100" spans="2:8" s="1" customFormat="1" ht="16.8" customHeight="1">
      <c r="B100" s="31"/>
      <c r="C100" s="177" t="s">
        <v>121</v>
      </c>
      <c r="D100" s="178" t="s">
        <v>122</v>
      </c>
      <c r="E100" s="179" t="s">
        <v>19</v>
      </c>
      <c r="F100" s="180">
        <v>0.47299999999999998</v>
      </c>
      <c r="H100" s="31"/>
    </row>
    <row r="101" spans="2:8" s="1" customFormat="1" ht="16.8" customHeight="1">
      <c r="B101" s="31"/>
      <c r="C101" s="181" t="s">
        <v>121</v>
      </c>
      <c r="D101" s="181" t="s">
        <v>258</v>
      </c>
      <c r="E101" s="16" t="s">
        <v>19</v>
      </c>
      <c r="F101" s="182">
        <v>0.47299999999999998</v>
      </c>
      <c r="H101" s="31"/>
    </row>
    <row r="102" spans="2:8" s="1" customFormat="1" ht="16.8" customHeight="1">
      <c r="B102" s="31"/>
      <c r="C102" s="183" t="s">
        <v>3314</v>
      </c>
      <c r="H102" s="31"/>
    </row>
    <row r="103" spans="2:8" s="1" customFormat="1" ht="16.8" customHeight="1">
      <c r="B103" s="31"/>
      <c r="C103" s="181" t="s">
        <v>253</v>
      </c>
      <c r="D103" s="181" t="s">
        <v>254</v>
      </c>
      <c r="E103" s="16" t="s">
        <v>204</v>
      </c>
      <c r="F103" s="182">
        <v>0.47299999999999998</v>
      </c>
      <c r="H103" s="31"/>
    </row>
    <row r="104" spans="2:8" s="1" customFormat="1" ht="16.8" customHeight="1">
      <c r="B104" s="31"/>
      <c r="C104" s="181" t="s">
        <v>244</v>
      </c>
      <c r="D104" s="181" t="s">
        <v>245</v>
      </c>
      <c r="E104" s="16" t="s">
        <v>204</v>
      </c>
      <c r="F104" s="182">
        <v>253.36</v>
      </c>
      <c r="H104" s="31"/>
    </row>
    <row r="105" spans="2:8" s="1" customFormat="1" ht="16.8" customHeight="1">
      <c r="B105" s="31"/>
      <c r="C105" s="181" t="s">
        <v>268</v>
      </c>
      <c r="D105" s="181" t="s">
        <v>269</v>
      </c>
      <c r="E105" s="16" t="s">
        <v>238</v>
      </c>
      <c r="F105" s="182">
        <v>62.39</v>
      </c>
      <c r="H105" s="31"/>
    </row>
    <row r="106" spans="2:8" s="1" customFormat="1" ht="16.8" customHeight="1">
      <c r="B106" s="31"/>
      <c r="C106" s="177" t="s">
        <v>124</v>
      </c>
      <c r="D106" s="178" t="s">
        <v>122</v>
      </c>
      <c r="E106" s="179" t="s">
        <v>19</v>
      </c>
      <c r="F106" s="180">
        <v>30.722000000000001</v>
      </c>
      <c r="H106" s="31"/>
    </row>
    <row r="107" spans="2:8" s="1" customFormat="1" ht="16.8" customHeight="1">
      <c r="B107" s="31"/>
      <c r="C107" s="181" t="s">
        <v>124</v>
      </c>
      <c r="D107" s="181" t="s">
        <v>793</v>
      </c>
      <c r="E107" s="16" t="s">
        <v>19</v>
      </c>
      <c r="F107" s="182">
        <v>30.722000000000001</v>
      </c>
      <c r="H107" s="31"/>
    </row>
    <row r="108" spans="2:8" s="1" customFormat="1" ht="16.8" customHeight="1">
      <c r="B108" s="31"/>
      <c r="C108" s="183" t="s">
        <v>3314</v>
      </c>
      <c r="H108" s="31"/>
    </row>
    <row r="109" spans="2:8" s="1" customFormat="1" ht="16.8" customHeight="1">
      <c r="B109" s="31"/>
      <c r="C109" s="181" t="s">
        <v>260</v>
      </c>
      <c r="D109" s="181" t="s">
        <v>261</v>
      </c>
      <c r="E109" s="16" t="s">
        <v>204</v>
      </c>
      <c r="F109" s="182">
        <v>30.722000000000001</v>
      </c>
      <c r="H109" s="31"/>
    </row>
    <row r="110" spans="2:8" s="1" customFormat="1" ht="16.8" customHeight="1">
      <c r="B110" s="31"/>
      <c r="C110" s="181" t="s">
        <v>244</v>
      </c>
      <c r="D110" s="181" t="s">
        <v>245</v>
      </c>
      <c r="E110" s="16" t="s">
        <v>204</v>
      </c>
      <c r="F110" s="182">
        <v>253.36</v>
      </c>
      <c r="H110" s="31"/>
    </row>
    <row r="111" spans="2:8" s="1" customFormat="1" ht="16.8" customHeight="1">
      <c r="B111" s="31"/>
      <c r="C111" s="181" t="s">
        <v>268</v>
      </c>
      <c r="D111" s="181" t="s">
        <v>269</v>
      </c>
      <c r="E111" s="16" t="s">
        <v>238</v>
      </c>
      <c r="F111" s="182">
        <v>62.39</v>
      </c>
      <c r="H111" s="31"/>
    </row>
    <row r="112" spans="2:8" s="1" customFormat="1" ht="16.8" customHeight="1">
      <c r="B112" s="31"/>
      <c r="C112" s="177" t="s">
        <v>3317</v>
      </c>
      <c r="D112" s="178" t="s">
        <v>122</v>
      </c>
      <c r="E112" s="179" t="s">
        <v>19</v>
      </c>
      <c r="F112" s="180">
        <v>38.621000000000002</v>
      </c>
      <c r="H112" s="31"/>
    </row>
    <row r="113" spans="2:8" s="1" customFormat="1" ht="16.8" customHeight="1">
      <c r="B113" s="31"/>
      <c r="C113" s="177" t="s">
        <v>126</v>
      </c>
      <c r="D113" s="178" t="s">
        <v>126</v>
      </c>
      <c r="E113" s="179" t="s">
        <v>19</v>
      </c>
      <c r="F113" s="180">
        <v>39.109000000000002</v>
      </c>
      <c r="H113" s="31"/>
    </row>
    <row r="114" spans="2:8" s="1" customFormat="1" ht="16.8" customHeight="1">
      <c r="B114" s="31"/>
      <c r="C114" s="181" t="s">
        <v>126</v>
      </c>
      <c r="D114" s="181" t="s">
        <v>784</v>
      </c>
      <c r="E114" s="16" t="s">
        <v>19</v>
      </c>
      <c r="F114" s="182">
        <v>39.109000000000002</v>
      </c>
      <c r="H114" s="31"/>
    </row>
    <row r="115" spans="2:8" s="1" customFormat="1" ht="16.8" customHeight="1">
      <c r="B115" s="31"/>
      <c r="C115" s="183" t="s">
        <v>3314</v>
      </c>
      <c r="H115" s="31"/>
    </row>
    <row r="116" spans="2:8" s="1" customFormat="1" ht="20.399999999999999">
      <c r="B116" s="31"/>
      <c r="C116" s="181" t="s">
        <v>223</v>
      </c>
      <c r="D116" s="181" t="s">
        <v>224</v>
      </c>
      <c r="E116" s="16" t="s">
        <v>204</v>
      </c>
      <c r="F116" s="182">
        <v>39.109000000000002</v>
      </c>
      <c r="H116" s="31"/>
    </row>
    <row r="117" spans="2:8" s="1" customFormat="1" ht="20.399999999999999">
      <c r="B117" s="31"/>
      <c r="C117" s="181" t="s">
        <v>230</v>
      </c>
      <c r="D117" s="181" t="s">
        <v>231</v>
      </c>
      <c r="E117" s="16" t="s">
        <v>204</v>
      </c>
      <c r="F117" s="182">
        <v>39.109000000000002</v>
      </c>
      <c r="H117" s="31"/>
    </row>
    <row r="118" spans="2:8" s="1" customFormat="1" ht="20.399999999999999">
      <c r="B118" s="31"/>
      <c r="C118" s="181" t="s">
        <v>236</v>
      </c>
      <c r="D118" s="181" t="s">
        <v>237</v>
      </c>
      <c r="E118" s="16" t="s">
        <v>238</v>
      </c>
      <c r="F118" s="182">
        <v>74.307000000000002</v>
      </c>
      <c r="H118" s="31"/>
    </row>
    <row r="119" spans="2:8" s="1" customFormat="1" ht="16.8" customHeight="1">
      <c r="B119" s="31"/>
      <c r="C119" s="177" t="s">
        <v>128</v>
      </c>
      <c r="D119" s="178" t="s">
        <v>129</v>
      </c>
      <c r="E119" s="179" t="s">
        <v>19</v>
      </c>
      <c r="F119" s="180">
        <v>289.60000000000002</v>
      </c>
      <c r="H119" s="31"/>
    </row>
    <row r="120" spans="2:8" s="1" customFormat="1" ht="16.8" customHeight="1">
      <c r="B120" s="31"/>
      <c r="C120" s="181" t="s">
        <v>128</v>
      </c>
      <c r="D120" s="181" t="s">
        <v>736</v>
      </c>
      <c r="E120" s="16" t="s">
        <v>19</v>
      </c>
      <c r="F120" s="182">
        <v>289.60000000000002</v>
      </c>
      <c r="H120" s="31"/>
    </row>
    <row r="121" spans="2:8" s="1" customFormat="1" ht="16.8" customHeight="1">
      <c r="B121" s="31"/>
      <c r="C121" s="183" t="s">
        <v>3314</v>
      </c>
      <c r="H121" s="31"/>
    </row>
    <row r="122" spans="2:8" s="1" customFormat="1" ht="16.8" customHeight="1">
      <c r="B122" s="31"/>
      <c r="C122" s="181" t="s">
        <v>190</v>
      </c>
      <c r="D122" s="181" t="s">
        <v>191</v>
      </c>
      <c r="E122" s="16" t="s">
        <v>192</v>
      </c>
      <c r="F122" s="182">
        <v>289.60000000000002</v>
      </c>
      <c r="H122" s="31"/>
    </row>
    <row r="123" spans="2:8" s="1" customFormat="1" ht="20.399999999999999">
      <c r="B123" s="31"/>
      <c r="C123" s="181" t="s">
        <v>274</v>
      </c>
      <c r="D123" s="181" t="s">
        <v>275</v>
      </c>
      <c r="E123" s="16" t="s">
        <v>192</v>
      </c>
      <c r="F123" s="182">
        <v>289.60000000000002</v>
      </c>
      <c r="H123" s="31"/>
    </row>
    <row r="124" spans="2:8" s="1" customFormat="1" ht="16.8" customHeight="1">
      <c r="B124" s="31"/>
      <c r="C124" s="181" t="s">
        <v>280</v>
      </c>
      <c r="D124" s="181" t="s">
        <v>281</v>
      </c>
      <c r="E124" s="16" t="s">
        <v>192</v>
      </c>
      <c r="F124" s="182">
        <v>289.60000000000002</v>
      </c>
      <c r="H124" s="31"/>
    </row>
    <row r="125" spans="2:8" s="1" customFormat="1" ht="16.8" customHeight="1">
      <c r="B125" s="31"/>
      <c r="C125" s="177" t="s">
        <v>3318</v>
      </c>
      <c r="D125" s="178" t="s">
        <v>129</v>
      </c>
      <c r="E125" s="179" t="s">
        <v>19</v>
      </c>
      <c r="F125" s="180">
        <v>363.6</v>
      </c>
      <c r="H125" s="31"/>
    </row>
    <row r="126" spans="2:8" s="1" customFormat="1" ht="16.8" customHeight="1">
      <c r="B126" s="31"/>
      <c r="C126" s="177" t="s">
        <v>132</v>
      </c>
      <c r="D126" s="178" t="s">
        <v>133</v>
      </c>
      <c r="E126" s="179" t="s">
        <v>19</v>
      </c>
      <c r="F126" s="180">
        <v>131.9</v>
      </c>
      <c r="H126" s="31"/>
    </row>
    <row r="127" spans="2:8" s="1" customFormat="1" ht="16.8" customHeight="1">
      <c r="B127" s="31"/>
      <c r="C127" s="177" t="s">
        <v>3319</v>
      </c>
      <c r="D127" s="178" t="s">
        <v>133</v>
      </c>
      <c r="E127" s="179" t="s">
        <v>19</v>
      </c>
      <c r="F127" s="180">
        <v>165.3</v>
      </c>
      <c r="H127" s="31"/>
    </row>
    <row r="128" spans="2:8" s="1" customFormat="1" ht="16.8" customHeight="1">
      <c r="B128" s="31"/>
      <c r="C128" s="177" t="s">
        <v>716</v>
      </c>
      <c r="D128" s="178" t="s">
        <v>133</v>
      </c>
      <c r="E128" s="179" t="s">
        <v>19</v>
      </c>
      <c r="F128" s="180">
        <v>131.9</v>
      </c>
      <c r="H128" s="31"/>
    </row>
    <row r="129" spans="2:8" s="1" customFormat="1" ht="16.8" customHeight="1">
      <c r="B129" s="31"/>
      <c r="C129" s="181" t="s">
        <v>716</v>
      </c>
      <c r="D129" s="181" t="s">
        <v>717</v>
      </c>
      <c r="E129" s="16" t="s">
        <v>19</v>
      </c>
      <c r="F129" s="182">
        <v>131.9</v>
      </c>
      <c r="H129" s="31"/>
    </row>
    <row r="130" spans="2:8" s="1" customFormat="1" ht="16.8" customHeight="1">
      <c r="B130" s="31"/>
      <c r="C130" s="183" t="s">
        <v>3314</v>
      </c>
      <c r="H130" s="31"/>
    </row>
    <row r="131" spans="2:8" s="1" customFormat="1" ht="20.399999999999999">
      <c r="B131" s="31"/>
      <c r="C131" s="181" t="s">
        <v>458</v>
      </c>
      <c r="D131" s="181" t="s">
        <v>459</v>
      </c>
      <c r="E131" s="16" t="s">
        <v>460</v>
      </c>
      <c r="F131" s="182">
        <v>131.9</v>
      </c>
      <c r="H131" s="31"/>
    </row>
    <row r="132" spans="2:8" s="1" customFormat="1" ht="16.8" customHeight="1">
      <c r="B132" s="31"/>
      <c r="C132" s="181" t="s">
        <v>695</v>
      </c>
      <c r="D132" s="181" t="s">
        <v>696</v>
      </c>
      <c r="E132" s="16" t="s">
        <v>460</v>
      </c>
      <c r="F132" s="182">
        <v>131.9</v>
      </c>
      <c r="H132" s="31"/>
    </row>
    <row r="133" spans="2:8" s="1" customFormat="1" ht="16.8" customHeight="1">
      <c r="B133" s="31"/>
      <c r="C133" s="181" t="s">
        <v>260</v>
      </c>
      <c r="D133" s="181" t="s">
        <v>261</v>
      </c>
      <c r="E133" s="16" t="s">
        <v>204</v>
      </c>
      <c r="F133" s="182">
        <v>30.722000000000001</v>
      </c>
      <c r="H133" s="31"/>
    </row>
    <row r="134" spans="2:8" s="1" customFormat="1" ht="16.8" customHeight="1">
      <c r="B134" s="31"/>
      <c r="C134" s="181" t="s">
        <v>359</v>
      </c>
      <c r="D134" s="181" t="s">
        <v>360</v>
      </c>
      <c r="E134" s="16" t="s">
        <v>204</v>
      </c>
      <c r="F134" s="182">
        <v>7.9139999999999997</v>
      </c>
      <c r="H134" s="31"/>
    </row>
    <row r="135" spans="2:8" s="1" customFormat="1" ht="16.8" customHeight="1">
      <c r="B135" s="31"/>
      <c r="C135" s="181" t="s">
        <v>528</v>
      </c>
      <c r="D135" s="181" t="s">
        <v>529</v>
      </c>
      <c r="E135" s="16" t="s">
        <v>460</v>
      </c>
      <c r="F135" s="182">
        <v>131.9</v>
      </c>
      <c r="H135" s="31"/>
    </row>
    <row r="136" spans="2:8" s="1" customFormat="1" ht="16.8" customHeight="1">
      <c r="B136" s="31"/>
      <c r="C136" s="181" t="s">
        <v>534</v>
      </c>
      <c r="D136" s="181" t="s">
        <v>535</v>
      </c>
      <c r="E136" s="16" t="s">
        <v>460</v>
      </c>
      <c r="F136" s="182">
        <v>131.9</v>
      </c>
      <c r="H136" s="31"/>
    </row>
    <row r="137" spans="2:8" s="1" customFormat="1" ht="16.8" customHeight="1">
      <c r="B137" s="31"/>
      <c r="C137" s="181" t="s">
        <v>565</v>
      </c>
      <c r="D137" s="181" t="s">
        <v>566</v>
      </c>
      <c r="E137" s="16" t="s">
        <v>460</v>
      </c>
      <c r="F137" s="182">
        <v>134.9</v>
      </c>
      <c r="H137" s="31"/>
    </row>
    <row r="138" spans="2:8" s="1" customFormat="1" ht="16.8" customHeight="1">
      <c r="B138" s="31"/>
      <c r="C138" s="181" t="s">
        <v>572</v>
      </c>
      <c r="D138" s="181" t="s">
        <v>573</v>
      </c>
      <c r="E138" s="16" t="s">
        <v>460</v>
      </c>
      <c r="F138" s="182">
        <v>131.9</v>
      </c>
      <c r="H138" s="31"/>
    </row>
    <row r="139" spans="2:8" s="1" customFormat="1" ht="16.8" customHeight="1">
      <c r="B139" s="31"/>
      <c r="C139" s="181" t="s">
        <v>465</v>
      </c>
      <c r="D139" s="181" t="s">
        <v>466</v>
      </c>
      <c r="E139" s="16" t="s">
        <v>460</v>
      </c>
      <c r="F139" s="182">
        <v>131.9</v>
      </c>
      <c r="H139" s="31"/>
    </row>
    <row r="140" spans="2:8" s="1" customFormat="1" ht="16.8" customHeight="1">
      <c r="B140" s="31"/>
      <c r="C140" s="177" t="s">
        <v>136</v>
      </c>
      <c r="D140" s="178" t="s">
        <v>137</v>
      </c>
      <c r="E140" s="179" t="s">
        <v>19</v>
      </c>
      <c r="F140" s="180">
        <v>2.75</v>
      </c>
      <c r="H140" s="31"/>
    </row>
    <row r="141" spans="2:8" s="1" customFormat="1" ht="16.8" customHeight="1">
      <c r="B141" s="31"/>
      <c r="C141" s="177" t="s">
        <v>139</v>
      </c>
      <c r="D141" s="178" t="s">
        <v>140</v>
      </c>
      <c r="E141" s="179" t="s">
        <v>19</v>
      </c>
      <c r="F141" s="180">
        <v>1.1200000000000001</v>
      </c>
      <c r="H141" s="31"/>
    </row>
    <row r="142" spans="2:8" s="1" customFormat="1" ht="16.8" customHeight="1">
      <c r="B142" s="31"/>
      <c r="C142" s="181" t="s">
        <v>139</v>
      </c>
      <c r="D142" s="181" t="s">
        <v>215</v>
      </c>
      <c r="E142" s="16" t="s">
        <v>19</v>
      </c>
      <c r="F142" s="182">
        <v>1.1200000000000001</v>
      </c>
      <c r="H142" s="31"/>
    </row>
    <row r="143" spans="2:8" s="1" customFormat="1" ht="16.8" customHeight="1">
      <c r="B143" s="31"/>
      <c r="C143" s="183" t="s">
        <v>3314</v>
      </c>
      <c r="H143" s="31"/>
    </row>
    <row r="144" spans="2:8" s="1" customFormat="1" ht="20.399999999999999">
      <c r="B144" s="31"/>
      <c r="C144" s="181" t="s">
        <v>210</v>
      </c>
      <c r="D144" s="181" t="s">
        <v>211</v>
      </c>
      <c r="E144" s="16" t="s">
        <v>204</v>
      </c>
      <c r="F144" s="182">
        <v>1.1200000000000001</v>
      </c>
      <c r="H144" s="31"/>
    </row>
    <row r="145" spans="2:8" s="1" customFormat="1" ht="20.399999999999999">
      <c r="B145" s="31"/>
      <c r="C145" s="181" t="s">
        <v>223</v>
      </c>
      <c r="D145" s="181" t="s">
        <v>224</v>
      </c>
      <c r="E145" s="16" t="s">
        <v>204</v>
      </c>
      <c r="F145" s="182">
        <v>39.109000000000002</v>
      </c>
      <c r="H145" s="31"/>
    </row>
    <row r="146" spans="2:8" s="1" customFormat="1" ht="16.8" customHeight="1">
      <c r="B146" s="31"/>
      <c r="C146" s="181" t="s">
        <v>244</v>
      </c>
      <c r="D146" s="181" t="s">
        <v>245</v>
      </c>
      <c r="E146" s="16" t="s">
        <v>204</v>
      </c>
      <c r="F146" s="182">
        <v>253.36</v>
      </c>
      <c r="H146" s="31"/>
    </row>
    <row r="147" spans="2:8" s="1" customFormat="1" ht="16.8" customHeight="1">
      <c r="B147" s="31"/>
      <c r="C147" s="177" t="s">
        <v>142</v>
      </c>
      <c r="D147" s="178" t="s">
        <v>140</v>
      </c>
      <c r="E147" s="179" t="s">
        <v>19</v>
      </c>
      <c r="F147" s="180">
        <v>30.96</v>
      </c>
      <c r="H147" s="31"/>
    </row>
    <row r="148" spans="2:8" s="1" customFormat="1" ht="16.8" customHeight="1">
      <c r="B148" s="31"/>
      <c r="C148" s="181" t="s">
        <v>142</v>
      </c>
      <c r="D148" s="181" t="s">
        <v>745</v>
      </c>
      <c r="E148" s="16" t="s">
        <v>19</v>
      </c>
      <c r="F148" s="182">
        <v>30.96</v>
      </c>
      <c r="H148" s="31"/>
    </row>
    <row r="149" spans="2:8" s="1" customFormat="1" ht="16.8" customHeight="1">
      <c r="B149" s="31"/>
      <c r="C149" s="183" t="s">
        <v>3314</v>
      </c>
      <c r="H149" s="31"/>
    </row>
    <row r="150" spans="2:8" s="1" customFormat="1" ht="20.399999999999999">
      <c r="B150" s="31"/>
      <c r="C150" s="181" t="s">
        <v>216</v>
      </c>
      <c r="D150" s="181" t="s">
        <v>217</v>
      </c>
      <c r="E150" s="16" t="s">
        <v>204</v>
      </c>
      <c r="F150" s="182">
        <v>30.96</v>
      </c>
      <c r="H150" s="31"/>
    </row>
    <row r="151" spans="2:8" s="1" customFormat="1" ht="20.399999999999999">
      <c r="B151" s="31"/>
      <c r="C151" s="181" t="s">
        <v>223</v>
      </c>
      <c r="D151" s="181" t="s">
        <v>224</v>
      </c>
      <c r="E151" s="16" t="s">
        <v>204</v>
      </c>
      <c r="F151" s="182">
        <v>39.109000000000002</v>
      </c>
      <c r="H151" s="31"/>
    </row>
    <row r="152" spans="2:8" s="1" customFormat="1" ht="16.8" customHeight="1">
      <c r="B152" s="31"/>
      <c r="C152" s="181" t="s">
        <v>244</v>
      </c>
      <c r="D152" s="181" t="s">
        <v>245</v>
      </c>
      <c r="E152" s="16" t="s">
        <v>204</v>
      </c>
      <c r="F152" s="182">
        <v>253.36</v>
      </c>
      <c r="H152" s="31"/>
    </row>
    <row r="153" spans="2:8" s="1" customFormat="1" ht="16.8" customHeight="1">
      <c r="B153" s="31"/>
      <c r="C153" s="177" t="s">
        <v>3320</v>
      </c>
      <c r="D153" s="178" t="s">
        <v>140</v>
      </c>
      <c r="E153" s="179" t="s">
        <v>19</v>
      </c>
      <c r="F153" s="180">
        <v>169.83199999999999</v>
      </c>
      <c r="H153" s="31"/>
    </row>
    <row r="154" spans="2:8" s="1" customFormat="1" ht="16.8" customHeight="1">
      <c r="B154" s="31"/>
      <c r="C154" s="177" t="s">
        <v>144</v>
      </c>
      <c r="D154" s="178" t="s">
        <v>720</v>
      </c>
      <c r="E154" s="179" t="s">
        <v>19</v>
      </c>
      <c r="F154" s="180">
        <v>118.804</v>
      </c>
      <c r="H154" s="31"/>
    </row>
    <row r="155" spans="2:8" s="1" customFormat="1" ht="16.8" customHeight="1">
      <c r="B155" s="31"/>
      <c r="C155" s="181" t="s">
        <v>144</v>
      </c>
      <c r="D155" s="181" t="s">
        <v>742</v>
      </c>
      <c r="E155" s="16" t="s">
        <v>19</v>
      </c>
      <c r="F155" s="182">
        <v>118.804</v>
      </c>
      <c r="H155" s="31"/>
    </row>
    <row r="156" spans="2:8" s="1" customFormat="1" ht="16.8" customHeight="1">
      <c r="B156" s="31"/>
      <c r="C156" s="183" t="s">
        <v>3314</v>
      </c>
      <c r="H156" s="31"/>
    </row>
    <row r="157" spans="2:8" s="1" customFormat="1" ht="16.8" customHeight="1">
      <c r="B157" s="31"/>
      <c r="C157" s="181" t="s">
        <v>737</v>
      </c>
      <c r="D157" s="181" t="s">
        <v>738</v>
      </c>
      <c r="E157" s="16" t="s">
        <v>204</v>
      </c>
      <c r="F157" s="182">
        <v>118.804</v>
      </c>
      <c r="H157" s="31"/>
    </row>
    <row r="158" spans="2:8" s="1" customFormat="1" ht="20.399999999999999">
      <c r="B158" s="31"/>
      <c r="C158" s="181" t="s">
        <v>223</v>
      </c>
      <c r="D158" s="181" t="s">
        <v>224</v>
      </c>
      <c r="E158" s="16" t="s">
        <v>204</v>
      </c>
      <c r="F158" s="182">
        <v>39.109000000000002</v>
      </c>
      <c r="H158" s="31"/>
    </row>
    <row r="159" spans="2:8" s="1" customFormat="1" ht="16.8" customHeight="1">
      <c r="B159" s="31"/>
      <c r="C159" s="181" t="s">
        <v>244</v>
      </c>
      <c r="D159" s="181" t="s">
        <v>245</v>
      </c>
      <c r="E159" s="16" t="s">
        <v>204</v>
      </c>
      <c r="F159" s="182">
        <v>253.36</v>
      </c>
      <c r="H159" s="31"/>
    </row>
    <row r="160" spans="2:8" s="1" customFormat="1" ht="16.8" customHeight="1">
      <c r="B160" s="31"/>
      <c r="C160" s="177" t="s">
        <v>3321</v>
      </c>
      <c r="D160" s="178" t="s">
        <v>145</v>
      </c>
      <c r="E160" s="179" t="s">
        <v>19</v>
      </c>
      <c r="F160" s="180">
        <v>73.861000000000004</v>
      </c>
      <c r="H160" s="31"/>
    </row>
    <row r="161" spans="2:8" s="1" customFormat="1" ht="16.8" customHeight="1">
      <c r="B161" s="31"/>
      <c r="C161" s="177" t="s">
        <v>973</v>
      </c>
      <c r="D161" s="178" t="s">
        <v>140</v>
      </c>
      <c r="E161" s="179" t="s">
        <v>19</v>
      </c>
      <c r="F161" s="180">
        <v>141.58500000000001</v>
      </c>
      <c r="H161" s="31"/>
    </row>
    <row r="162" spans="2:8" s="1" customFormat="1" ht="16.8" customHeight="1">
      <c r="B162" s="31"/>
      <c r="C162" s="177" t="s">
        <v>722</v>
      </c>
      <c r="D162" s="178" t="s">
        <v>723</v>
      </c>
      <c r="E162" s="179" t="s">
        <v>19</v>
      </c>
      <c r="F162" s="180">
        <v>141.58500000000001</v>
      </c>
      <c r="H162" s="31"/>
    </row>
    <row r="163" spans="2:8" s="1" customFormat="1" ht="16.8" customHeight="1">
      <c r="B163" s="31"/>
      <c r="C163" s="181" t="s">
        <v>722</v>
      </c>
      <c r="D163" s="181" t="s">
        <v>751</v>
      </c>
      <c r="E163" s="16" t="s">
        <v>19</v>
      </c>
      <c r="F163" s="182">
        <v>141.58500000000001</v>
      </c>
      <c r="H163" s="31"/>
    </row>
    <row r="164" spans="2:8" s="1" customFormat="1" ht="16.8" customHeight="1">
      <c r="B164" s="31"/>
      <c r="C164" s="183" t="s">
        <v>3314</v>
      </c>
      <c r="H164" s="31"/>
    </row>
    <row r="165" spans="2:8" s="1" customFormat="1" ht="20.399999999999999">
      <c r="B165" s="31"/>
      <c r="C165" s="181" t="s">
        <v>746</v>
      </c>
      <c r="D165" s="181" t="s">
        <v>747</v>
      </c>
      <c r="E165" s="16" t="s">
        <v>204</v>
      </c>
      <c r="F165" s="182">
        <v>141.58500000000001</v>
      </c>
      <c r="H165" s="31"/>
    </row>
    <row r="166" spans="2:8" s="1" customFormat="1" ht="20.399999999999999">
      <c r="B166" s="31"/>
      <c r="C166" s="181" t="s">
        <v>223</v>
      </c>
      <c r="D166" s="181" t="s">
        <v>224</v>
      </c>
      <c r="E166" s="16" t="s">
        <v>204</v>
      </c>
      <c r="F166" s="182">
        <v>39.109000000000002</v>
      </c>
      <c r="H166" s="31"/>
    </row>
    <row r="167" spans="2:8" s="1" customFormat="1" ht="16.8" customHeight="1">
      <c r="B167" s="31"/>
      <c r="C167" s="181" t="s">
        <v>244</v>
      </c>
      <c r="D167" s="181" t="s">
        <v>245</v>
      </c>
      <c r="E167" s="16" t="s">
        <v>204</v>
      </c>
      <c r="F167" s="182">
        <v>253.36</v>
      </c>
      <c r="H167" s="31"/>
    </row>
    <row r="168" spans="2:8" s="1" customFormat="1" ht="16.8" customHeight="1">
      <c r="B168" s="31"/>
      <c r="C168" s="177" t="s">
        <v>147</v>
      </c>
      <c r="D168" s="178" t="s">
        <v>148</v>
      </c>
      <c r="E168" s="179" t="s">
        <v>19</v>
      </c>
      <c r="F168" s="180">
        <v>2.8</v>
      </c>
      <c r="H168" s="31"/>
    </row>
    <row r="169" spans="2:8" s="1" customFormat="1" ht="16.8" customHeight="1">
      <c r="B169" s="31"/>
      <c r="C169" s="177" t="s">
        <v>150</v>
      </c>
      <c r="D169" s="178" t="s">
        <v>150</v>
      </c>
      <c r="E169" s="179" t="s">
        <v>19</v>
      </c>
      <c r="F169" s="180">
        <v>253.36</v>
      </c>
      <c r="H169" s="31"/>
    </row>
    <row r="170" spans="2:8" s="1" customFormat="1" ht="16.8" customHeight="1">
      <c r="B170" s="31"/>
      <c r="C170" s="181" t="s">
        <v>19</v>
      </c>
      <c r="D170" s="181" t="s">
        <v>789</v>
      </c>
      <c r="E170" s="16" t="s">
        <v>19</v>
      </c>
      <c r="F170" s="182">
        <v>292.46899999999999</v>
      </c>
      <c r="H170" s="31"/>
    </row>
    <row r="171" spans="2:8" s="1" customFormat="1" ht="16.8" customHeight="1">
      <c r="B171" s="31"/>
      <c r="C171" s="181" t="s">
        <v>19</v>
      </c>
      <c r="D171" s="181" t="s">
        <v>790</v>
      </c>
      <c r="E171" s="16" t="s">
        <v>19</v>
      </c>
      <c r="F171" s="182">
        <v>-39.109000000000002</v>
      </c>
      <c r="H171" s="31"/>
    </row>
    <row r="172" spans="2:8" s="1" customFormat="1" ht="16.8" customHeight="1">
      <c r="B172" s="31"/>
      <c r="C172" s="181" t="s">
        <v>150</v>
      </c>
      <c r="D172" s="181" t="s">
        <v>251</v>
      </c>
      <c r="E172" s="16" t="s">
        <v>19</v>
      </c>
      <c r="F172" s="182">
        <v>253.36</v>
      </c>
      <c r="H172" s="31"/>
    </row>
    <row r="173" spans="2:8" s="1" customFormat="1" ht="16.8" customHeight="1">
      <c r="B173" s="31"/>
      <c r="C173" s="183" t="s">
        <v>3314</v>
      </c>
      <c r="H173" s="31"/>
    </row>
    <row r="174" spans="2:8" s="1" customFormat="1" ht="16.8" customHeight="1">
      <c r="B174" s="31"/>
      <c r="C174" s="181" t="s">
        <v>244</v>
      </c>
      <c r="D174" s="181" t="s">
        <v>245</v>
      </c>
      <c r="E174" s="16" t="s">
        <v>204</v>
      </c>
      <c r="F174" s="182">
        <v>253.36</v>
      </c>
      <c r="H174" s="31"/>
    </row>
    <row r="175" spans="2:8" s="1" customFormat="1" ht="20.399999999999999">
      <c r="B175" s="31"/>
      <c r="C175" s="181" t="s">
        <v>223</v>
      </c>
      <c r="D175" s="181" t="s">
        <v>224</v>
      </c>
      <c r="E175" s="16" t="s">
        <v>204</v>
      </c>
      <c r="F175" s="182">
        <v>39.109000000000002</v>
      </c>
      <c r="H175" s="31"/>
    </row>
    <row r="176" spans="2:8" s="1" customFormat="1" ht="16.8" customHeight="1">
      <c r="B176" s="31"/>
      <c r="C176" s="177" t="s">
        <v>3322</v>
      </c>
      <c r="D176" s="178" t="s">
        <v>150</v>
      </c>
      <c r="E176" s="179" t="s">
        <v>19</v>
      </c>
      <c r="F176" s="180">
        <v>158.36600000000001</v>
      </c>
      <c r="H176" s="31"/>
    </row>
    <row r="177" spans="2:8" s="1" customFormat="1" ht="26.4" customHeight="1">
      <c r="B177" s="31"/>
      <c r="C177" s="176" t="s">
        <v>3323</v>
      </c>
      <c r="D177" s="176" t="s">
        <v>91</v>
      </c>
      <c r="H177" s="31"/>
    </row>
    <row r="178" spans="2:8" s="1" customFormat="1" ht="16.8" customHeight="1">
      <c r="B178" s="31"/>
      <c r="C178" s="177" t="s">
        <v>118</v>
      </c>
      <c r="D178" s="178" t="s">
        <v>116</v>
      </c>
      <c r="E178" s="179" t="s">
        <v>19</v>
      </c>
      <c r="F178" s="180">
        <v>35.676000000000002</v>
      </c>
      <c r="H178" s="31"/>
    </row>
    <row r="179" spans="2:8" s="1" customFormat="1" ht="16.8" customHeight="1">
      <c r="B179" s="31"/>
      <c r="C179" s="181" t="s">
        <v>118</v>
      </c>
      <c r="D179" s="181" t="s">
        <v>817</v>
      </c>
      <c r="E179" s="16" t="s">
        <v>19</v>
      </c>
      <c r="F179" s="182">
        <v>35.676000000000002</v>
      </c>
      <c r="H179" s="31"/>
    </row>
    <row r="180" spans="2:8" s="1" customFormat="1" ht="16.8" customHeight="1">
      <c r="B180" s="31"/>
      <c r="C180" s="183" t="s">
        <v>3314</v>
      </c>
      <c r="H180" s="31"/>
    </row>
    <row r="181" spans="2:8" s="1" customFormat="1" ht="16.8" customHeight="1">
      <c r="B181" s="31"/>
      <c r="C181" s="181" t="s">
        <v>359</v>
      </c>
      <c r="D181" s="181" t="s">
        <v>360</v>
      </c>
      <c r="E181" s="16" t="s">
        <v>204</v>
      </c>
      <c r="F181" s="182">
        <v>35.676000000000002</v>
      </c>
      <c r="H181" s="31"/>
    </row>
    <row r="182" spans="2:8" s="1" customFormat="1" ht="16.8" customHeight="1">
      <c r="B182" s="31"/>
      <c r="C182" s="181" t="s">
        <v>244</v>
      </c>
      <c r="D182" s="181" t="s">
        <v>245</v>
      </c>
      <c r="E182" s="16" t="s">
        <v>204</v>
      </c>
      <c r="F182" s="182">
        <v>339.14</v>
      </c>
      <c r="H182" s="31"/>
    </row>
    <row r="183" spans="2:8" s="1" customFormat="1" ht="16.8" customHeight="1">
      <c r="B183" s="31"/>
      <c r="C183" s="177" t="s">
        <v>3316</v>
      </c>
      <c r="D183" s="178" t="s">
        <v>116</v>
      </c>
      <c r="E183" s="179" t="s">
        <v>19</v>
      </c>
      <c r="F183" s="180">
        <v>7.9139999999999997</v>
      </c>
      <c r="H183" s="31"/>
    </row>
    <row r="184" spans="2:8" s="1" customFormat="1" ht="16.8" customHeight="1">
      <c r="B184" s="31"/>
      <c r="C184" s="177" t="s">
        <v>121</v>
      </c>
      <c r="D184" s="178" t="s">
        <v>122</v>
      </c>
      <c r="E184" s="179" t="s">
        <v>19</v>
      </c>
      <c r="F184" s="180">
        <v>0.47299999999999998</v>
      </c>
      <c r="H184" s="31"/>
    </row>
    <row r="185" spans="2:8" s="1" customFormat="1" ht="16.8" customHeight="1">
      <c r="B185" s="31"/>
      <c r="C185" s="181" t="s">
        <v>121</v>
      </c>
      <c r="D185" s="181" t="s">
        <v>258</v>
      </c>
      <c r="E185" s="16" t="s">
        <v>19</v>
      </c>
      <c r="F185" s="182">
        <v>0.47299999999999998</v>
      </c>
      <c r="H185" s="31"/>
    </row>
    <row r="186" spans="2:8" s="1" customFormat="1" ht="16.8" customHeight="1">
      <c r="B186" s="31"/>
      <c r="C186" s="183" t="s">
        <v>3314</v>
      </c>
      <c r="H186" s="31"/>
    </row>
    <row r="187" spans="2:8" s="1" customFormat="1" ht="16.8" customHeight="1">
      <c r="B187" s="31"/>
      <c r="C187" s="181" t="s">
        <v>253</v>
      </c>
      <c r="D187" s="181" t="s">
        <v>254</v>
      </c>
      <c r="E187" s="16" t="s">
        <v>204</v>
      </c>
      <c r="F187" s="182">
        <v>0.47299999999999998</v>
      </c>
      <c r="H187" s="31"/>
    </row>
    <row r="188" spans="2:8" s="1" customFormat="1" ht="16.8" customHeight="1">
      <c r="B188" s="31"/>
      <c r="C188" s="181" t="s">
        <v>244</v>
      </c>
      <c r="D188" s="181" t="s">
        <v>245</v>
      </c>
      <c r="E188" s="16" t="s">
        <v>204</v>
      </c>
      <c r="F188" s="182">
        <v>339.14</v>
      </c>
      <c r="H188" s="31"/>
    </row>
    <row r="189" spans="2:8" s="1" customFormat="1" ht="16.8" customHeight="1">
      <c r="B189" s="31"/>
      <c r="C189" s="181" t="s">
        <v>268</v>
      </c>
      <c r="D189" s="181" t="s">
        <v>269</v>
      </c>
      <c r="E189" s="16" t="s">
        <v>238</v>
      </c>
      <c r="F189" s="182">
        <v>281.24799999999999</v>
      </c>
      <c r="H189" s="31"/>
    </row>
    <row r="190" spans="2:8" s="1" customFormat="1" ht="16.8" customHeight="1">
      <c r="B190" s="31"/>
      <c r="C190" s="177" t="s">
        <v>124</v>
      </c>
      <c r="D190" s="178" t="s">
        <v>122</v>
      </c>
      <c r="E190" s="179" t="s">
        <v>19</v>
      </c>
      <c r="F190" s="180">
        <v>140.15100000000001</v>
      </c>
      <c r="H190" s="31"/>
    </row>
    <row r="191" spans="2:8" s="1" customFormat="1" ht="16.8" customHeight="1">
      <c r="B191" s="31"/>
      <c r="C191" s="181" t="s">
        <v>124</v>
      </c>
      <c r="D191" s="181" t="s">
        <v>793</v>
      </c>
      <c r="E191" s="16" t="s">
        <v>19</v>
      </c>
      <c r="F191" s="182">
        <v>140.15100000000001</v>
      </c>
      <c r="H191" s="31"/>
    </row>
    <row r="192" spans="2:8" s="1" customFormat="1" ht="16.8" customHeight="1">
      <c r="B192" s="31"/>
      <c r="C192" s="183" t="s">
        <v>3314</v>
      </c>
      <c r="H192" s="31"/>
    </row>
    <row r="193" spans="2:8" s="1" customFormat="1" ht="16.8" customHeight="1">
      <c r="B193" s="31"/>
      <c r="C193" s="181" t="s">
        <v>260</v>
      </c>
      <c r="D193" s="181" t="s">
        <v>261</v>
      </c>
      <c r="E193" s="16" t="s">
        <v>204</v>
      </c>
      <c r="F193" s="182">
        <v>140.15100000000001</v>
      </c>
      <c r="H193" s="31"/>
    </row>
    <row r="194" spans="2:8" s="1" customFormat="1" ht="16.8" customHeight="1">
      <c r="B194" s="31"/>
      <c r="C194" s="181" t="s">
        <v>244</v>
      </c>
      <c r="D194" s="181" t="s">
        <v>245</v>
      </c>
      <c r="E194" s="16" t="s">
        <v>204</v>
      </c>
      <c r="F194" s="182">
        <v>339.14</v>
      </c>
      <c r="H194" s="31"/>
    </row>
    <row r="195" spans="2:8" s="1" customFormat="1" ht="16.8" customHeight="1">
      <c r="B195" s="31"/>
      <c r="C195" s="181" t="s">
        <v>268</v>
      </c>
      <c r="D195" s="181" t="s">
        <v>269</v>
      </c>
      <c r="E195" s="16" t="s">
        <v>238</v>
      </c>
      <c r="F195" s="182">
        <v>281.24799999999999</v>
      </c>
      <c r="H195" s="31"/>
    </row>
    <row r="196" spans="2:8" s="1" customFormat="1" ht="16.8" customHeight="1">
      <c r="B196" s="31"/>
      <c r="C196" s="177" t="s">
        <v>3317</v>
      </c>
      <c r="D196" s="178" t="s">
        <v>122</v>
      </c>
      <c r="E196" s="179" t="s">
        <v>19</v>
      </c>
      <c r="F196" s="180">
        <v>30.722000000000001</v>
      </c>
      <c r="H196" s="31"/>
    </row>
    <row r="197" spans="2:8" s="1" customFormat="1" ht="16.8" customHeight="1">
      <c r="B197" s="31"/>
      <c r="C197" s="177" t="s">
        <v>126</v>
      </c>
      <c r="D197" s="178" t="s">
        <v>126</v>
      </c>
      <c r="E197" s="179" t="s">
        <v>19</v>
      </c>
      <c r="F197" s="180">
        <v>176.3</v>
      </c>
      <c r="H197" s="31"/>
    </row>
    <row r="198" spans="2:8" s="1" customFormat="1" ht="16.8" customHeight="1">
      <c r="B198" s="31"/>
      <c r="C198" s="181" t="s">
        <v>126</v>
      </c>
      <c r="D198" s="181" t="s">
        <v>1032</v>
      </c>
      <c r="E198" s="16" t="s">
        <v>19</v>
      </c>
      <c r="F198" s="182">
        <v>176.3</v>
      </c>
      <c r="H198" s="31"/>
    </row>
    <row r="199" spans="2:8" s="1" customFormat="1" ht="16.8" customHeight="1">
      <c r="B199" s="31"/>
      <c r="C199" s="183" t="s">
        <v>3314</v>
      </c>
      <c r="H199" s="31"/>
    </row>
    <row r="200" spans="2:8" s="1" customFormat="1" ht="20.399999999999999">
      <c r="B200" s="31"/>
      <c r="C200" s="181" t="s">
        <v>223</v>
      </c>
      <c r="D200" s="181" t="s">
        <v>224</v>
      </c>
      <c r="E200" s="16" t="s">
        <v>204</v>
      </c>
      <c r="F200" s="182">
        <v>176.3</v>
      </c>
      <c r="H200" s="31"/>
    </row>
    <row r="201" spans="2:8" s="1" customFormat="1" ht="20.399999999999999">
      <c r="B201" s="31"/>
      <c r="C201" s="181" t="s">
        <v>230</v>
      </c>
      <c r="D201" s="181" t="s">
        <v>231</v>
      </c>
      <c r="E201" s="16" t="s">
        <v>204</v>
      </c>
      <c r="F201" s="182">
        <v>176.3</v>
      </c>
      <c r="H201" s="31"/>
    </row>
    <row r="202" spans="2:8" s="1" customFormat="1" ht="20.399999999999999">
      <c r="B202" s="31"/>
      <c r="C202" s="181" t="s">
        <v>236</v>
      </c>
      <c r="D202" s="181" t="s">
        <v>237</v>
      </c>
      <c r="E202" s="16" t="s">
        <v>238</v>
      </c>
      <c r="F202" s="182">
        <v>334.97</v>
      </c>
      <c r="H202" s="31"/>
    </row>
    <row r="203" spans="2:8" s="1" customFormat="1" ht="16.8" customHeight="1">
      <c r="B203" s="31"/>
      <c r="C203" s="177" t="s">
        <v>128</v>
      </c>
      <c r="D203" s="178" t="s">
        <v>129</v>
      </c>
      <c r="E203" s="179" t="s">
        <v>19</v>
      </c>
      <c r="F203" s="180">
        <v>513</v>
      </c>
      <c r="H203" s="31"/>
    </row>
    <row r="204" spans="2:8" s="1" customFormat="1" ht="16.8" customHeight="1">
      <c r="B204" s="31"/>
      <c r="C204" s="177" t="s">
        <v>3318</v>
      </c>
      <c r="D204" s="178" t="s">
        <v>129</v>
      </c>
      <c r="E204" s="179" t="s">
        <v>19</v>
      </c>
      <c r="F204" s="180">
        <v>289.60000000000002</v>
      </c>
      <c r="H204" s="31"/>
    </row>
    <row r="205" spans="2:8" s="1" customFormat="1" ht="16.8" customHeight="1">
      <c r="B205" s="31"/>
      <c r="C205" s="177" t="s">
        <v>962</v>
      </c>
      <c r="D205" s="178" t="s">
        <v>963</v>
      </c>
      <c r="E205" s="179" t="s">
        <v>19</v>
      </c>
      <c r="F205" s="180">
        <v>513</v>
      </c>
      <c r="H205" s="31"/>
    </row>
    <row r="206" spans="2:8" s="1" customFormat="1" ht="16.8" customHeight="1">
      <c r="B206" s="31"/>
      <c r="C206" s="181" t="s">
        <v>962</v>
      </c>
      <c r="D206" s="181" t="s">
        <v>1003</v>
      </c>
      <c r="E206" s="16" t="s">
        <v>19</v>
      </c>
      <c r="F206" s="182">
        <v>513</v>
      </c>
      <c r="H206" s="31"/>
    </row>
    <row r="207" spans="2:8" s="1" customFormat="1" ht="16.8" customHeight="1">
      <c r="B207" s="31"/>
      <c r="C207" s="183" t="s">
        <v>3314</v>
      </c>
      <c r="H207" s="31"/>
    </row>
    <row r="208" spans="2:8" s="1" customFormat="1" ht="16.8" customHeight="1">
      <c r="B208" s="31"/>
      <c r="C208" s="181" t="s">
        <v>998</v>
      </c>
      <c r="D208" s="181" t="s">
        <v>999</v>
      </c>
      <c r="E208" s="16" t="s">
        <v>192</v>
      </c>
      <c r="F208" s="182">
        <v>513</v>
      </c>
      <c r="H208" s="31"/>
    </row>
    <row r="209" spans="2:8" s="1" customFormat="1" ht="20.399999999999999">
      <c r="B209" s="31"/>
      <c r="C209" s="181" t="s">
        <v>1042</v>
      </c>
      <c r="D209" s="181" t="s">
        <v>1043</v>
      </c>
      <c r="E209" s="16" t="s">
        <v>192</v>
      </c>
      <c r="F209" s="182">
        <v>1183.2</v>
      </c>
      <c r="H209" s="31"/>
    </row>
    <row r="210" spans="2:8" s="1" customFormat="1" ht="16.8" customHeight="1">
      <c r="B210" s="31"/>
      <c r="C210" s="181" t="s">
        <v>1048</v>
      </c>
      <c r="D210" s="181" t="s">
        <v>1049</v>
      </c>
      <c r="E210" s="16" t="s">
        <v>192</v>
      </c>
      <c r="F210" s="182">
        <v>1183.2</v>
      </c>
      <c r="H210" s="31"/>
    </row>
    <row r="211" spans="2:8" s="1" customFormat="1" ht="16.8" customHeight="1">
      <c r="B211" s="31"/>
      <c r="C211" s="177" t="s">
        <v>965</v>
      </c>
      <c r="D211" s="178" t="s">
        <v>966</v>
      </c>
      <c r="E211" s="179" t="s">
        <v>19</v>
      </c>
      <c r="F211" s="180">
        <v>670.2</v>
      </c>
      <c r="H211" s="31"/>
    </row>
    <row r="212" spans="2:8" s="1" customFormat="1" ht="16.8" customHeight="1">
      <c r="B212" s="31"/>
      <c r="C212" s="181" t="s">
        <v>965</v>
      </c>
      <c r="D212" s="181" t="s">
        <v>1009</v>
      </c>
      <c r="E212" s="16" t="s">
        <v>19</v>
      </c>
      <c r="F212" s="182">
        <v>670.2</v>
      </c>
      <c r="H212" s="31"/>
    </row>
    <row r="213" spans="2:8" s="1" customFormat="1" ht="16.8" customHeight="1">
      <c r="B213" s="31"/>
      <c r="C213" s="183" t="s">
        <v>3314</v>
      </c>
      <c r="H213" s="31"/>
    </row>
    <row r="214" spans="2:8" s="1" customFormat="1" ht="16.8" customHeight="1">
      <c r="B214" s="31"/>
      <c r="C214" s="181" t="s">
        <v>1004</v>
      </c>
      <c r="D214" s="181" t="s">
        <v>1005</v>
      </c>
      <c r="E214" s="16" t="s">
        <v>192</v>
      </c>
      <c r="F214" s="182">
        <v>670.2</v>
      </c>
      <c r="H214" s="31"/>
    </row>
    <row r="215" spans="2:8" s="1" customFormat="1" ht="20.399999999999999">
      <c r="B215" s="31"/>
      <c r="C215" s="181" t="s">
        <v>1042</v>
      </c>
      <c r="D215" s="181" t="s">
        <v>1043</v>
      </c>
      <c r="E215" s="16" t="s">
        <v>192</v>
      </c>
      <c r="F215" s="182">
        <v>1183.2</v>
      </c>
      <c r="H215" s="31"/>
    </row>
    <row r="216" spans="2:8" s="1" customFormat="1" ht="16.8" customHeight="1">
      <c r="B216" s="31"/>
      <c r="C216" s="181" t="s">
        <v>1048</v>
      </c>
      <c r="D216" s="181" t="s">
        <v>1049</v>
      </c>
      <c r="E216" s="16" t="s">
        <v>192</v>
      </c>
      <c r="F216" s="182">
        <v>1183.2</v>
      </c>
      <c r="H216" s="31"/>
    </row>
    <row r="217" spans="2:8" s="1" customFormat="1" ht="16.8" customHeight="1">
      <c r="B217" s="31"/>
      <c r="C217" s="177" t="s">
        <v>132</v>
      </c>
      <c r="D217" s="178" t="s">
        <v>133</v>
      </c>
      <c r="E217" s="179" t="s">
        <v>19</v>
      </c>
      <c r="F217" s="180">
        <v>165.3</v>
      </c>
      <c r="H217" s="31"/>
    </row>
    <row r="218" spans="2:8" s="1" customFormat="1" ht="16.8" customHeight="1">
      <c r="B218" s="31"/>
      <c r="C218" s="177" t="s">
        <v>716</v>
      </c>
      <c r="D218" s="178" t="s">
        <v>133</v>
      </c>
      <c r="E218" s="179" t="s">
        <v>19</v>
      </c>
      <c r="F218" s="180">
        <v>594.6</v>
      </c>
      <c r="H218" s="31"/>
    </row>
    <row r="219" spans="2:8" s="1" customFormat="1" ht="16.8" customHeight="1">
      <c r="B219" s="31"/>
      <c r="C219" s="181" t="s">
        <v>716</v>
      </c>
      <c r="D219" s="181" t="s">
        <v>968</v>
      </c>
      <c r="E219" s="16" t="s">
        <v>19</v>
      </c>
      <c r="F219" s="182">
        <v>594.6</v>
      </c>
      <c r="H219" s="31"/>
    </row>
    <row r="220" spans="2:8" s="1" customFormat="1" ht="16.8" customHeight="1">
      <c r="B220" s="31"/>
      <c r="C220" s="183" t="s">
        <v>3314</v>
      </c>
      <c r="H220" s="31"/>
    </row>
    <row r="221" spans="2:8" s="1" customFormat="1" ht="20.399999999999999">
      <c r="B221" s="31"/>
      <c r="C221" s="181" t="s">
        <v>458</v>
      </c>
      <c r="D221" s="181" t="s">
        <v>459</v>
      </c>
      <c r="E221" s="16" t="s">
        <v>460</v>
      </c>
      <c r="F221" s="182">
        <v>594.6</v>
      </c>
      <c r="H221" s="31"/>
    </row>
    <row r="222" spans="2:8" s="1" customFormat="1" ht="16.8" customHeight="1">
      <c r="B222" s="31"/>
      <c r="C222" s="181" t="s">
        <v>695</v>
      </c>
      <c r="D222" s="181" t="s">
        <v>696</v>
      </c>
      <c r="E222" s="16" t="s">
        <v>460</v>
      </c>
      <c r="F222" s="182">
        <v>594.6</v>
      </c>
      <c r="H222" s="31"/>
    </row>
    <row r="223" spans="2:8" s="1" customFormat="1" ht="16.8" customHeight="1">
      <c r="B223" s="31"/>
      <c r="C223" s="181" t="s">
        <v>260</v>
      </c>
      <c r="D223" s="181" t="s">
        <v>261</v>
      </c>
      <c r="E223" s="16" t="s">
        <v>204</v>
      </c>
      <c r="F223" s="182">
        <v>140.15100000000001</v>
      </c>
      <c r="H223" s="31"/>
    </row>
    <row r="224" spans="2:8" s="1" customFormat="1" ht="16.8" customHeight="1">
      <c r="B224" s="31"/>
      <c r="C224" s="181" t="s">
        <v>359</v>
      </c>
      <c r="D224" s="181" t="s">
        <v>360</v>
      </c>
      <c r="E224" s="16" t="s">
        <v>204</v>
      </c>
      <c r="F224" s="182">
        <v>35.676000000000002</v>
      </c>
      <c r="H224" s="31"/>
    </row>
    <row r="225" spans="2:8" s="1" customFormat="1" ht="16.8" customHeight="1">
      <c r="B225" s="31"/>
      <c r="C225" s="181" t="s">
        <v>528</v>
      </c>
      <c r="D225" s="181" t="s">
        <v>529</v>
      </c>
      <c r="E225" s="16" t="s">
        <v>460</v>
      </c>
      <c r="F225" s="182">
        <v>594.6</v>
      </c>
      <c r="H225" s="31"/>
    </row>
    <row r="226" spans="2:8" s="1" customFormat="1" ht="16.8" customHeight="1">
      <c r="B226" s="31"/>
      <c r="C226" s="181" t="s">
        <v>534</v>
      </c>
      <c r="D226" s="181" t="s">
        <v>535</v>
      </c>
      <c r="E226" s="16" t="s">
        <v>460</v>
      </c>
      <c r="F226" s="182">
        <v>594.6</v>
      </c>
      <c r="H226" s="31"/>
    </row>
    <row r="227" spans="2:8" s="1" customFormat="1" ht="16.8" customHeight="1">
      <c r="B227" s="31"/>
      <c r="C227" s="181" t="s">
        <v>565</v>
      </c>
      <c r="D227" s="181" t="s">
        <v>566</v>
      </c>
      <c r="E227" s="16" t="s">
        <v>460</v>
      </c>
      <c r="F227" s="182">
        <v>597.6</v>
      </c>
      <c r="H227" s="31"/>
    </row>
    <row r="228" spans="2:8" s="1" customFormat="1" ht="16.8" customHeight="1">
      <c r="B228" s="31"/>
      <c r="C228" s="181" t="s">
        <v>572</v>
      </c>
      <c r="D228" s="181" t="s">
        <v>573</v>
      </c>
      <c r="E228" s="16" t="s">
        <v>460</v>
      </c>
      <c r="F228" s="182">
        <v>594.6</v>
      </c>
      <c r="H228" s="31"/>
    </row>
    <row r="229" spans="2:8" s="1" customFormat="1" ht="16.8" customHeight="1">
      <c r="B229" s="31"/>
      <c r="C229" s="181" t="s">
        <v>465</v>
      </c>
      <c r="D229" s="181" t="s">
        <v>466</v>
      </c>
      <c r="E229" s="16" t="s">
        <v>460</v>
      </c>
      <c r="F229" s="182">
        <v>594.6</v>
      </c>
      <c r="H229" s="31"/>
    </row>
    <row r="230" spans="2:8" s="1" customFormat="1" ht="16.8" customHeight="1">
      <c r="B230" s="31"/>
      <c r="C230" s="177" t="s">
        <v>3324</v>
      </c>
      <c r="D230" s="178" t="s">
        <v>133</v>
      </c>
      <c r="E230" s="179" t="s">
        <v>19</v>
      </c>
      <c r="F230" s="180">
        <v>131.9</v>
      </c>
      <c r="H230" s="31"/>
    </row>
    <row r="231" spans="2:8" s="1" customFormat="1" ht="16.8" customHeight="1">
      <c r="B231" s="31"/>
      <c r="C231" s="177" t="s">
        <v>139</v>
      </c>
      <c r="D231" s="178" t="s">
        <v>140</v>
      </c>
      <c r="E231" s="179" t="s">
        <v>19</v>
      </c>
      <c r="F231" s="180">
        <v>0.56000000000000005</v>
      </c>
      <c r="H231" s="31"/>
    </row>
    <row r="232" spans="2:8" s="1" customFormat="1" ht="16.8" customHeight="1">
      <c r="B232" s="31"/>
      <c r="C232" s="181" t="s">
        <v>139</v>
      </c>
      <c r="D232" s="181" t="s">
        <v>1011</v>
      </c>
      <c r="E232" s="16" t="s">
        <v>19</v>
      </c>
      <c r="F232" s="182">
        <v>0.56000000000000005</v>
      </c>
      <c r="H232" s="31"/>
    </row>
    <row r="233" spans="2:8" s="1" customFormat="1" ht="16.8" customHeight="1">
      <c r="B233" s="31"/>
      <c r="C233" s="183" t="s">
        <v>3314</v>
      </c>
      <c r="H233" s="31"/>
    </row>
    <row r="234" spans="2:8" s="1" customFormat="1" ht="20.399999999999999">
      <c r="B234" s="31"/>
      <c r="C234" s="181" t="s">
        <v>210</v>
      </c>
      <c r="D234" s="181" t="s">
        <v>211</v>
      </c>
      <c r="E234" s="16" t="s">
        <v>204</v>
      </c>
      <c r="F234" s="182">
        <v>0.56000000000000005</v>
      </c>
      <c r="H234" s="31"/>
    </row>
    <row r="235" spans="2:8" s="1" customFormat="1" ht="20.399999999999999">
      <c r="B235" s="31"/>
      <c r="C235" s="181" t="s">
        <v>223</v>
      </c>
      <c r="D235" s="181" t="s">
        <v>224</v>
      </c>
      <c r="E235" s="16" t="s">
        <v>204</v>
      </c>
      <c r="F235" s="182">
        <v>176.3</v>
      </c>
      <c r="H235" s="31"/>
    </row>
    <row r="236" spans="2:8" s="1" customFormat="1" ht="16.8" customHeight="1">
      <c r="B236" s="31"/>
      <c r="C236" s="181" t="s">
        <v>244</v>
      </c>
      <c r="D236" s="181" t="s">
        <v>245</v>
      </c>
      <c r="E236" s="16" t="s">
        <v>204</v>
      </c>
      <c r="F236" s="182">
        <v>339.14</v>
      </c>
      <c r="H236" s="31"/>
    </row>
    <row r="237" spans="2:8" s="1" customFormat="1" ht="16.8" customHeight="1">
      <c r="B237" s="31"/>
      <c r="C237" s="177" t="s">
        <v>3325</v>
      </c>
      <c r="D237" s="178" t="s">
        <v>140</v>
      </c>
      <c r="E237" s="179" t="s">
        <v>19</v>
      </c>
      <c r="F237" s="180">
        <v>1.1200000000000001</v>
      </c>
      <c r="H237" s="31"/>
    </row>
    <row r="238" spans="2:8" s="1" customFormat="1" ht="16.8" customHeight="1">
      <c r="B238" s="31"/>
      <c r="C238" s="177" t="s">
        <v>142</v>
      </c>
      <c r="D238" s="178" t="s">
        <v>971</v>
      </c>
      <c r="E238" s="179" t="s">
        <v>19</v>
      </c>
      <c r="F238" s="180">
        <v>0.56000000000000005</v>
      </c>
      <c r="H238" s="31"/>
    </row>
    <row r="239" spans="2:8" s="1" customFormat="1" ht="16.8" customHeight="1">
      <c r="B239" s="31"/>
      <c r="C239" s="181" t="s">
        <v>142</v>
      </c>
      <c r="D239" s="181" t="s">
        <v>1011</v>
      </c>
      <c r="E239" s="16" t="s">
        <v>19</v>
      </c>
      <c r="F239" s="182">
        <v>0.56000000000000005</v>
      </c>
      <c r="H239" s="31"/>
    </row>
    <row r="240" spans="2:8" s="1" customFormat="1" ht="16.8" customHeight="1">
      <c r="B240" s="31"/>
      <c r="C240" s="183" t="s">
        <v>3314</v>
      </c>
      <c r="H240" s="31"/>
    </row>
    <row r="241" spans="2:8" s="1" customFormat="1" ht="20.399999999999999">
      <c r="B241" s="31"/>
      <c r="C241" s="181" t="s">
        <v>1014</v>
      </c>
      <c r="D241" s="181" t="s">
        <v>1015</v>
      </c>
      <c r="E241" s="16" t="s">
        <v>204</v>
      </c>
      <c r="F241" s="182">
        <v>0.56000000000000005</v>
      </c>
      <c r="H241" s="31"/>
    </row>
    <row r="242" spans="2:8" s="1" customFormat="1" ht="20.399999999999999">
      <c r="B242" s="31"/>
      <c r="C242" s="181" t="s">
        <v>223</v>
      </c>
      <c r="D242" s="181" t="s">
        <v>224</v>
      </c>
      <c r="E242" s="16" t="s">
        <v>204</v>
      </c>
      <c r="F242" s="182">
        <v>176.3</v>
      </c>
      <c r="H242" s="31"/>
    </row>
    <row r="243" spans="2:8" s="1" customFormat="1" ht="16.8" customHeight="1">
      <c r="B243" s="31"/>
      <c r="C243" s="181" t="s">
        <v>244</v>
      </c>
      <c r="D243" s="181" t="s">
        <v>245</v>
      </c>
      <c r="E243" s="16" t="s">
        <v>204</v>
      </c>
      <c r="F243" s="182">
        <v>339.14</v>
      </c>
      <c r="H243" s="31"/>
    </row>
    <row r="244" spans="2:8" s="1" customFormat="1" ht="16.8" customHeight="1">
      <c r="B244" s="31"/>
      <c r="C244" s="177" t="s">
        <v>3320</v>
      </c>
      <c r="D244" s="178" t="s">
        <v>140</v>
      </c>
      <c r="E244" s="179" t="s">
        <v>19</v>
      </c>
      <c r="F244" s="180">
        <v>30.96</v>
      </c>
      <c r="H244" s="31"/>
    </row>
    <row r="245" spans="2:8" s="1" customFormat="1" ht="16.8" customHeight="1">
      <c r="B245" s="31"/>
      <c r="C245" s="177" t="s">
        <v>144</v>
      </c>
      <c r="D245" s="178" t="s">
        <v>140</v>
      </c>
      <c r="E245" s="179" t="s">
        <v>19</v>
      </c>
      <c r="F245" s="180">
        <v>326.66399999999999</v>
      </c>
      <c r="H245" s="31"/>
    </row>
    <row r="246" spans="2:8" s="1" customFormat="1" ht="16.8" customHeight="1">
      <c r="B246" s="31"/>
      <c r="C246" s="181" t="s">
        <v>144</v>
      </c>
      <c r="D246" s="181" t="s">
        <v>1013</v>
      </c>
      <c r="E246" s="16" t="s">
        <v>19</v>
      </c>
      <c r="F246" s="182">
        <v>326.66399999999999</v>
      </c>
      <c r="H246" s="31"/>
    </row>
    <row r="247" spans="2:8" s="1" customFormat="1" ht="16.8" customHeight="1">
      <c r="B247" s="31"/>
      <c r="C247" s="183" t="s">
        <v>3314</v>
      </c>
      <c r="H247" s="31"/>
    </row>
    <row r="248" spans="2:8" s="1" customFormat="1" ht="20.399999999999999">
      <c r="B248" s="31"/>
      <c r="C248" s="181" t="s">
        <v>216</v>
      </c>
      <c r="D248" s="181" t="s">
        <v>217</v>
      </c>
      <c r="E248" s="16" t="s">
        <v>204</v>
      </c>
      <c r="F248" s="182">
        <v>326.66399999999999</v>
      </c>
      <c r="H248" s="31"/>
    </row>
    <row r="249" spans="2:8" s="1" customFormat="1" ht="20.399999999999999">
      <c r="B249" s="31"/>
      <c r="C249" s="181" t="s">
        <v>223</v>
      </c>
      <c r="D249" s="181" t="s">
        <v>224</v>
      </c>
      <c r="E249" s="16" t="s">
        <v>204</v>
      </c>
      <c r="F249" s="182">
        <v>176.3</v>
      </c>
      <c r="H249" s="31"/>
    </row>
    <row r="250" spans="2:8" s="1" customFormat="1" ht="16.8" customHeight="1">
      <c r="B250" s="31"/>
      <c r="C250" s="181" t="s">
        <v>244</v>
      </c>
      <c r="D250" s="181" t="s">
        <v>245</v>
      </c>
      <c r="E250" s="16" t="s">
        <v>204</v>
      </c>
      <c r="F250" s="182">
        <v>339.14</v>
      </c>
      <c r="H250" s="31"/>
    </row>
    <row r="251" spans="2:8" s="1" customFormat="1" ht="16.8" customHeight="1">
      <c r="B251" s="31"/>
      <c r="C251" s="177" t="s">
        <v>3321</v>
      </c>
      <c r="D251" s="178" t="s">
        <v>720</v>
      </c>
      <c r="E251" s="179" t="s">
        <v>19</v>
      </c>
      <c r="F251" s="180">
        <v>118.804</v>
      </c>
      <c r="H251" s="31"/>
    </row>
    <row r="252" spans="2:8" s="1" customFormat="1" ht="16.8" customHeight="1">
      <c r="B252" s="31"/>
      <c r="C252" s="177" t="s">
        <v>973</v>
      </c>
      <c r="D252" s="178" t="s">
        <v>971</v>
      </c>
      <c r="E252" s="179" t="s">
        <v>19</v>
      </c>
      <c r="F252" s="180">
        <v>134.04</v>
      </c>
      <c r="H252" s="31"/>
    </row>
    <row r="253" spans="2:8" s="1" customFormat="1" ht="16.8" customHeight="1">
      <c r="B253" s="31"/>
      <c r="C253" s="181" t="s">
        <v>973</v>
      </c>
      <c r="D253" s="181" t="s">
        <v>1024</v>
      </c>
      <c r="E253" s="16" t="s">
        <v>19</v>
      </c>
      <c r="F253" s="182">
        <v>134.04</v>
      </c>
      <c r="H253" s="31"/>
    </row>
    <row r="254" spans="2:8" s="1" customFormat="1" ht="16.8" customHeight="1">
      <c r="B254" s="31"/>
      <c r="C254" s="183" t="s">
        <v>3314</v>
      </c>
      <c r="H254" s="31"/>
    </row>
    <row r="255" spans="2:8" s="1" customFormat="1" ht="20.399999999999999">
      <c r="B255" s="31"/>
      <c r="C255" s="181" t="s">
        <v>1019</v>
      </c>
      <c r="D255" s="181" t="s">
        <v>1020</v>
      </c>
      <c r="E255" s="16" t="s">
        <v>204</v>
      </c>
      <c r="F255" s="182">
        <v>134.04</v>
      </c>
      <c r="H255" s="31"/>
    </row>
    <row r="256" spans="2:8" s="1" customFormat="1" ht="20.399999999999999">
      <c r="B256" s="31"/>
      <c r="C256" s="181" t="s">
        <v>223</v>
      </c>
      <c r="D256" s="181" t="s">
        <v>224</v>
      </c>
      <c r="E256" s="16" t="s">
        <v>204</v>
      </c>
      <c r="F256" s="182">
        <v>176.3</v>
      </c>
      <c r="H256" s="31"/>
    </row>
    <row r="257" spans="2:8" s="1" customFormat="1" ht="16.8" customHeight="1">
      <c r="B257" s="31"/>
      <c r="C257" s="181" t="s">
        <v>244</v>
      </c>
      <c r="D257" s="181" t="s">
        <v>245</v>
      </c>
      <c r="E257" s="16" t="s">
        <v>204</v>
      </c>
      <c r="F257" s="182">
        <v>339.14</v>
      </c>
      <c r="H257" s="31"/>
    </row>
    <row r="258" spans="2:8" s="1" customFormat="1" ht="16.8" customHeight="1">
      <c r="B258" s="31"/>
      <c r="C258" s="177" t="s">
        <v>722</v>
      </c>
      <c r="D258" s="178" t="s">
        <v>971</v>
      </c>
      <c r="E258" s="179" t="s">
        <v>19</v>
      </c>
      <c r="F258" s="180">
        <v>53.616</v>
      </c>
      <c r="H258" s="31"/>
    </row>
    <row r="259" spans="2:8" s="1" customFormat="1" ht="16.8" customHeight="1">
      <c r="B259" s="31"/>
      <c r="C259" s="181" t="s">
        <v>722</v>
      </c>
      <c r="D259" s="181" t="s">
        <v>1030</v>
      </c>
      <c r="E259" s="16" t="s">
        <v>19</v>
      </c>
      <c r="F259" s="182">
        <v>53.616</v>
      </c>
      <c r="H259" s="31"/>
    </row>
    <row r="260" spans="2:8" s="1" customFormat="1" ht="16.8" customHeight="1">
      <c r="B260" s="31"/>
      <c r="C260" s="183" t="s">
        <v>3314</v>
      </c>
      <c r="H260" s="31"/>
    </row>
    <row r="261" spans="2:8" s="1" customFormat="1" ht="20.399999999999999">
      <c r="B261" s="31"/>
      <c r="C261" s="181" t="s">
        <v>1025</v>
      </c>
      <c r="D261" s="181" t="s">
        <v>1026</v>
      </c>
      <c r="E261" s="16" t="s">
        <v>204</v>
      </c>
      <c r="F261" s="182">
        <v>53.616</v>
      </c>
      <c r="H261" s="31"/>
    </row>
    <row r="262" spans="2:8" s="1" customFormat="1" ht="20.399999999999999">
      <c r="B262" s="31"/>
      <c r="C262" s="181" t="s">
        <v>223</v>
      </c>
      <c r="D262" s="181" t="s">
        <v>224</v>
      </c>
      <c r="E262" s="16" t="s">
        <v>204</v>
      </c>
      <c r="F262" s="182">
        <v>176.3</v>
      </c>
      <c r="H262" s="31"/>
    </row>
    <row r="263" spans="2:8" s="1" customFormat="1" ht="16.8" customHeight="1">
      <c r="B263" s="31"/>
      <c r="C263" s="181" t="s">
        <v>244</v>
      </c>
      <c r="D263" s="181" t="s">
        <v>245</v>
      </c>
      <c r="E263" s="16" t="s">
        <v>204</v>
      </c>
      <c r="F263" s="182">
        <v>339.14</v>
      </c>
      <c r="H263" s="31"/>
    </row>
    <row r="264" spans="2:8" s="1" customFormat="1" ht="16.8" customHeight="1">
      <c r="B264" s="31"/>
      <c r="C264" s="177" t="s">
        <v>3326</v>
      </c>
      <c r="D264" s="178" t="s">
        <v>723</v>
      </c>
      <c r="E264" s="179" t="s">
        <v>19</v>
      </c>
      <c r="F264" s="180">
        <v>141.58500000000001</v>
      </c>
      <c r="H264" s="31"/>
    </row>
    <row r="265" spans="2:8" s="1" customFormat="1" ht="16.8" customHeight="1">
      <c r="B265" s="31"/>
      <c r="C265" s="177" t="s">
        <v>150</v>
      </c>
      <c r="D265" s="178" t="s">
        <v>150</v>
      </c>
      <c r="E265" s="179" t="s">
        <v>19</v>
      </c>
      <c r="F265" s="180">
        <v>339.14</v>
      </c>
      <c r="H265" s="31"/>
    </row>
    <row r="266" spans="2:8" s="1" customFormat="1" ht="16.8" customHeight="1">
      <c r="B266" s="31"/>
      <c r="C266" s="181" t="s">
        <v>19</v>
      </c>
      <c r="D266" s="181" t="s">
        <v>1037</v>
      </c>
      <c r="E266" s="16" t="s">
        <v>19</v>
      </c>
      <c r="F266" s="182">
        <v>515.44000000000005</v>
      </c>
      <c r="H266" s="31"/>
    </row>
    <row r="267" spans="2:8" s="1" customFormat="1" ht="16.8" customHeight="1">
      <c r="B267" s="31"/>
      <c r="C267" s="181" t="s">
        <v>19</v>
      </c>
      <c r="D267" s="181" t="s">
        <v>790</v>
      </c>
      <c r="E267" s="16" t="s">
        <v>19</v>
      </c>
      <c r="F267" s="182">
        <v>-176.3</v>
      </c>
      <c r="H267" s="31"/>
    </row>
    <row r="268" spans="2:8" s="1" customFormat="1" ht="16.8" customHeight="1">
      <c r="B268" s="31"/>
      <c r="C268" s="181" t="s">
        <v>150</v>
      </c>
      <c r="D268" s="181" t="s">
        <v>251</v>
      </c>
      <c r="E268" s="16" t="s">
        <v>19</v>
      </c>
      <c r="F268" s="182">
        <v>339.14</v>
      </c>
      <c r="H268" s="31"/>
    </row>
    <row r="269" spans="2:8" s="1" customFormat="1" ht="16.8" customHeight="1">
      <c r="B269" s="31"/>
      <c r="C269" s="183" t="s">
        <v>3314</v>
      </c>
      <c r="H269" s="31"/>
    </row>
    <row r="270" spans="2:8" s="1" customFormat="1" ht="16.8" customHeight="1">
      <c r="B270" s="31"/>
      <c r="C270" s="181" t="s">
        <v>244</v>
      </c>
      <c r="D270" s="181" t="s">
        <v>245</v>
      </c>
      <c r="E270" s="16" t="s">
        <v>204</v>
      </c>
      <c r="F270" s="182">
        <v>339.14</v>
      </c>
      <c r="H270" s="31"/>
    </row>
    <row r="271" spans="2:8" s="1" customFormat="1" ht="20.399999999999999">
      <c r="B271" s="31"/>
      <c r="C271" s="181" t="s">
        <v>223</v>
      </c>
      <c r="D271" s="181" t="s">
        <v>224</v>
      </c>
      <c r="E271" s="16" t="s">
        <v>204</v>
      </c>
      <c r="F271" s="182">
        <v>176.3</v>
      </c>
      <c r="H271" s="31"/>
    </row>
    <row r="272" spans="2:8" s="1" customFormat="1" ht="16.8" customHeight="1">
      <c r="B272" s="31"/>
      <c r="C272" s="177" t="s">
        <v>3322</v>
      </c>
      <c r="D272" s="178" t="s">
        <v>150</v>
      </c>
      <c r="E272" s="179" t="s">
        <v>19</v>
      </c>
      <c r="F272" s="180">
        <v>253.36</v>
      </c>
      <c r="H272" s="31"/>
    </row>
    <row r="273" spans="2:8" s="1" customFormat="1" ht="26.4" customHeight="1">
      <c r="B273" s="31"/>
      <c r="C273" s="176" t="s">
        <v>3327</v>
      </c>
      <c r="D273" s="176" t="s">
        <v>94</v>
      </c>
      <c r="H273" s="31"/>
    </row>
    <row r="274" spans="2:8" s="1" customFormat="1" ht="16.8" customHeight="1">
      <c r="B274" s="31"/>
      <c r="C274" s="177" t="s">
        <v>118</v>
      </c>
      <c r="D274" s="178" t="s">
        <v>116</v>
      </c>
      <c r="E274" s="179" t="s">
        <v>19</v>
      </c>
      <c r="F274" s="180">
        <v>54.350999999999999</v>
      </c>
      <c r="H274" s="31"/>
    </row>
    <row r="275" spans="2:8" s="1" customFormat="1" ht="16.8" customHeight="1">
      <c r="B275" s="31"/>
      <c r="C275" s="181" t="s">
        <v>118</v>
      </c>
      <c r="D275" s="181" t="s">
        <v>817</v>
      </c>
      <c r="E275" s="16" t="s">
        <v>19</v>
      </c>
      <c r="F275" s="182">
        <v>54.350999999999999</v>
      </c>
      <c r="H275" s="31"/>
    </row>
    <row r="276" spans="2:8" s="1" customFormat="1" ht="16.8" customHeight="1">
      <c r="B276" s="31"/>
      <c r="C276" s="183" t="s">
        <v>3314</v>
      </c>
      <c r="H276" s="31"/>
    </row>
    <row r="277" spans="2:8" s="1" customFormat="1" ht="16.8" customHeight="1">
      <c r="B277" s="31"/>
      <c r="C277" s="181" t="s">
        <v>359</v>
      </c>
      <c r="D277" s="181" t="s">
        <v>360</v>
      </c>
      <c r="E277" s="16" t="s">
        <v>204</v>
      </c>
      <c r="F277" s="182">
        <v>54.350999999999999</v>
      </c>
      <c r="H277" s="31"/>
    </row>
    <row r="278" spans="2:8" s="1" customFormat="1" ht="16.8" customHeight="1">
      <c r="B278" s="31"/>
      <c r="C278" s="181" t="s">
        <v>244</v>
      </c>
      <c r="D278" s="181" t="s">
        <v>245</v>
      </c>
      <c r="E278" s="16" t="s">
        <v>204</v>
      </c>
      <c r="F278" s="182">
        <v>694.25800000000004</v>
      </c>
      <c r="H278" s="31"/>
    </row>
    <row r="279" spans="2:8" s="1" customFormat="1" ht="16.8" customHeight="1">
      <c r="B279" s="31"/>
      <c r="C279" s="177" t="s">
        <v>3316</v>
      </c>
      <c r="D279" s="178" t="s">
        <v>116</v>
      </c>
      <c r="E279" s="179" t="s">
        <v>19</v>
      </c>
      <c r="F279" s="180">
        <v>35.676000000000002</v>
      </c>
      <c r="H279" s="31"/>
    </row>
    <row r="280" spans="2:8" s="1" customFormat="1" ht="16.8" customHeight="1">
      <c r="B280" s="31"/>
      <c r="C280" s="177" t="s">
        <v>121</v>
      </c>
      <c r="D280" s="178" t="s">
        <v>122</v>
      </c>
      <c r="E280" s="179" t="s">
        <v>19</v>
      </c>
      <c r="F280" s="180">
        <v>0.35499999999999998</v>
      </c>
      <c r="H280" s="31"/>
    </row>
    <row r="281" spans="2:8" s="1" customFormat="1" ht="16.8" customHeight="1">
      <c r="B281" s="31"/>
      <c r="C281" s="181" t="s">
        <v>121</v>
      </c>
      <c r="D281" s="181" t="s">
        <v>1198</v>
      </c>
      <c r="E281" s="16" t="s">
        <v>19</v>
      </c>
      <c r="F281" s="182">
        <v>0.35499999999999998</v>
      </c>
      <c r="H281" s="31"/>
    </row>
    <row r="282" spans="2:8" s="1" customFormat="1" ht="16.8" customHeight="1">
      <c r="B282" s="31"/>
      <c r="C282" s="183" t="s">
        <v>3314</v>
      </c>
      <c r="H282" s="31"/>
    </row>
    <row r="283" spans="2:8" s="1" customFormat="1" ht="16.8" customHeight="1">
      <c r="B283" s="31"/>
      <c r="C283" s="181" t="s">
        <v>253</v>
      </c>
      <c r="D283" s="181" t="s">
        <v>254</v>
      </c>
      <c r="E283" s="16" t="s">
        <v>204</v>
      </c>
      <c r="F283" s="182">
        <v>0.35499999999999998</v>
      </c>
      <c r="H283" s="31"/>
    </row>
    <row r="284" spans="2:8" s="1" customFormat="1" ht="16.8" customHeight="1">
      <c r="B284" s="31"/>
      <c r="C284" s="181" t="s">
        <v>244</v>
      </c>
      <c r="D284" s="181" t="s">
        <v>245</v>
      </c>
      <c r="E284" s="16" t="s">
        <v>204</v>
      </c>
      <c r="F284" s="182">
        <v>694.25800000000004</v>
      </c>
      <c r="H284" s="31"/>
    </row>
    <row r="285" spans="2:8" s="1" customFormat="1" ht="16.8" customHeight="1">
      <c r="B285" s="31"/>
      <c r="C285" s="181" t="s">
        <v>268</v>
      </c>
      <c r="D285" s="181" t="s">
        <v>269</v>
      </c>
      <c r="E285" s="16" t="s">
        <v>238</v>
      </c>
      <c r="F285" s="182">
        <v>428.47</v>
      </c>
      <c r="H285" s="31"/>
    </row>
    <row r="286" spans="2:8" s="1" customFormat="1" ht="16.8" customHeight="1">
      <c r="B286" s="31"/>
      <c r="C286" s="177" t="s">
        <v>3328</v>
      </c>
      <c r="D286" s="178" t="s">
        <v>122</v>
      </c>
      <c r="E286" s="179" t="s">
        <v>19</v>
      </c>
      <c r="F286" s="180">
        <v>0.47299999999999998</v>
      </c>
      <c r="H286" s="31"/>
    </row>
    <row r="287" spans="2:8" s="1" customFormat="1" ht="16.8" customHeight="1">
      <c r="B287" s="31"/>
      <c r="C287" s="177" t="s">
        <v>124</v>
      </c>
      <c r="D287" s="178" t="s">
        <v>122</v>
      </c>
      <c r="E287" s="179" t="s">
        <v>19</v>
      </c>
      <c r="F287" s="180">
        <v>213.88</v>
      </c>
      <c r="H287" s="31"/>
    </row>
    <row r="288" spans="2:8" s="1" customFormat="1" ht="16.8" customHeight="1">
      <c r="B288" s="31"/>
      <c r="C288" s="181" t="s">
        <v>124</v>
      </c>
      <c r="D288" s="181" t="s">
        <v>1200</v>
      </c>
      <c r="E288" s="16" t="s">
        <v>19</v>
      </c>
      <c r="F288" s="182">
        <v>213.88</v>
      </c>
      <c r="H288" s="31"/>
    </row>
    <row r="289" spans="2:8" s="1" customFormat="1" ht="16.8" customHeight="1">
      <c r="B289" s="31"/>
      <c r="C289" s="183" t="s">
        <v>3314</v>
      </c>
      <c r="H289" s="31"/>
    </row>
    <row r="290" spans="2:8" s="1" customFormat="1" ht="16.8" customHeight="1">
      <c r="B290" s="31"/>
      <c r="C290" s="181" t="s">
        <v>260</v>
      </c>
      <c r="D290" s="181" t="s">
        <v>261</v>
      </c>
      <c r="E290" s="16" t="s">
        <v>204</v>
      </c>
      <c r="F290" s="182">
        <v>213.88</v>
      </c>
      <c r="H290" s="31"/>
    </row>
    <row r="291" spans="2:8" s="1" customFormat="1" ht="16.8" customHeight="1">
      <c r="B291" s="31"/>
      <c r="C291" s="181" t="s">
        <v>244</v>
      </c>
      <c r="D291" s="181" t="s">
        <v>245</v>
      </c>
      <c r="E291" s="16" t="s">
        <v>204</v>
      </c>
      <c r="F291" s="182">
        <v>694.25800000000004</v>
      </c>
      <c r="H291" s="31"/>
    </row>
    <row r="292" spans="2:8" s="1" customFormat="1" ht="16.8" customHeight="1">
      <c r="B292" s="31"/>
      <c r="C292" s="181" t="s">
        <v>268</v>
      </c>
      <c r="D292" s="181" t="s">
        <v>269</v>
      </c>
      <c r="E292" s="16" t="s">
        <v>238</v>
      </c>
      <c r="F292" s="182">
        <v>428.47</v>
      </c>
      <c r="H292" s="31"/>
    </row>
    <row r="293" spans="2:8" s="1" customFormat="1" ht="16.8" customHeight="1">
      <c r="B293" s="31"/>
      <c r="C293" s="177" t="s">
        <v>3317</v>
      </c>
      <c r="D293" s="178" t="s">
        <v>122</v>
      </c>
      <c r="E293" s="179" t="s">
        <v>19</v>
      </c>
      <c r="F293" s="180">
        <v>140.15100000000001</v>
      </c>
      <c r="H293" s="31"/>
    </row>
    <row r="294" spans="2:8" s="1" customFormat="1" ht="16.8" customHeight="1">
      <c r="B294" s="31"/>
      <c r="C294" s="177" t="s">
        <v>126</v>
      </c>
      <c r="D294" s="178" t="s">
        <v>126</v>
      </c>
      <c r="E294" s="179" t="s">
        <v>19</v>
      </c>
      <c r="F294" s="180">
        <v>308.35599999999999</v>
      </c>
      <c r="H294" s="31"/>
    </row>
    <row r="295" spans="2:8" s="1" customFormat="1" ht="16.8" customHeight="1">
      <c r="B295" s="31"/>
      <c r="C295" s="181" t="s">
        <v>126</v>
      </c>
      <c r="D295" s="181" t="s">
        <v>1191</v>
      </c>
      <c r="E295" s="16" t="s">
        <v>19</v>
      </c>
      <c r="F295" s="182">
        <v>308.35599999999999</v>
      </c>
      <c r="H295" s="31"/>
    </row>
    <row r="296" spans="2:8" s="1" customFormat="1" ht="16.8" customHeight="1">
      <c r="B296" s="31"/>
      <c r="C296" s="183" t="s">
        <v>3314</v>
      </c>
      <c r="H296" s="31"/>
    </row>
    <row r="297" spans="2:8" s="1" customFormat="1" ht="20.399999999999999">
      <c r="B297" s="31"/>
      <c r="C297" s="181" t="s">
        <v>223</v>
      </c>
      <c r="D297" s="181" t="s">
        <v>224</v>
      </c>
      <c r="E297" s="16" t="s">
        <v>204</v>
      </c>
      <c r="F297" s="182">
        <v>308.35599999999999</v>
      </c>
      <c r="H297" s="31"/>
    </row>
    <row r="298" spans="2:8" s="1" customFormat="1" ht="20.399999999999999">
      <c r="B298" s="31"/>
      <c r="C298" s="181" t="s">
        <v>230</v>
      </c>
      <c r="D298" s="181" t="s">
        <v>231</v>
      </c>
      <c r="E298" s="16" t="s">
        <v>204</v>
      </c>
      <c r="F298" s="182">
        <v>308.35599999999999</v>
      </c>
      <c r="H298" s="31"/>
    </row>
    <row r="299" spans="2:8" s="1" customFormat="1" ht="20.399999999999999">
      <c r="B299" s="31"/>
      <c r="C299" s="181" t="s">
        <v>236</v>
      </c>
      <c r="D299" s="181" t="s">
        <v>237</v>
      </c>
      <c r="E299" s="16" t="s">
        <v>238</v>
      </c>
      <c r="F299" s="182">
        <v>585.87599999999998</v>
      </c>
      <c r="H299" s="31"/>
    </row>
    <row r="300" spans="2:8" s="1" customFormat="1" ht="16.8" customHeight="1">
      <c r="B300" s="31"/>
      <c r="C300" s="177" t="s">
        <v>962</v>
      </c>
      <c r="D300" s="178" t="s">
        <v>963</v>
      </c>
      <c r="E300" s="179" t="s">
        <v>19</v>
      </c>
      <c r="F300" s="180">
        <v>632</v>
      </c>
      <c r="H300" s="31"/>
    </row>
    <row r="301" spans="2:8" s="1" customFormat="1" ht="16.8" customHeight="1">
      <c r="B301" s="31"/>
      <c r="C301" s="181" t="s">
        <v>962</v>
      </c>
      <c r="D301" s="181" t="s">
        <v>1178</v>
      </c>
      <c r="E301" s="16" t="s">
        <v>19</v>
      </c>
      <c r="F301" s="182">
        <v>632</v>
      </c>
      <c r="H301" s="31"/>
    </row>
    <row r="302" spans="2:8" s="1" customFormat="1" ht="16.8" customHeight="1">
      <c r="B302" s="31"/>
      <c r="C302" s="183" t="s">
        <v>3314</v>
      </c>
      <c r="H302" s="31"/>
    </row>
    <row r="303" spans="2:8" s="1" customFormat="1" ht="16.8" customHeight="1">
      <c r="B303" s="31"/>
      <c r="C303" s="181" t="s">
        <v>998</v>
      </c>
      <c r="D303" s="181" t="s">
        <v>999</v>
      </c>
      <c r="E303" s="16" t="s">
        <v>192</v>
      </c>
      <c r="F303" s="182">
        <v>632</v>
      </c>
      <c r="H303" s="31"/>
    </row>
    <row r="304" spans="2:8" s="1" customFormat="1" ht="16.8" customHeight="1">
      <c r="B304" s="31"/>
      <c r="C304" s="181" t="s">
        <v>280</v>
      </c>
      <c r="D304" s="181" t="s">
        <v>281</v>
      </c>
      <c r="E304" s="16" t="s">
        <v>192</v>
      </c>
      <c r="F304" s="182">
        <v>753</v>
      </c>
      <c r="H304" s="31"/>
    </row>
    <row r="305" spans="2:8" s="1" customFormat="1" ht="16.8" customHeight="1">
      <c r="B305" s="31"/>
      <c r="C305" s="181" t="s">
        <v>1205</v>
      </c>
      <c r="D305" s="181" t="s">
        <v>1206</v>
      </c>
      <c r="E305" s="16" t="s">
        <v>192</v>
      </c>
      <c r="F305" s="182">
        <v>753</v>
      </c>
      <c r="H305" s="31"/>
    </row>
    <row r="306" spans="2:8" s="1" customFormat="1" ht="16.8" customHeight="1">
      <c r="B306" s="31"/>
      <c r="C306" s="177" t="s">
        <v>3329</v>
      </c>
      <c r="D306" s="178" t="s">
        <v>963</v>
      </c>
      <c r="E306" s="179" t="s">
        <v>19</v>
      </c>
      <c r="F306" s="180">
        <v>513</v>
      </c>
      <c r="H306" s="31"/>
    </row>
    <row r="307" spans="2:8" s="1" customFormat="1" ht="16.8" customHeight="1">
      <c r="B307" s="31"/>
      <c r="C307" s="177" t="s">
        <v>965</v>
      </c>
      <c r="D307" s="178" t="s">
        <v>966</v>
      </c>
      <c r="E307" s="179" t="s">
        <v>19</v>
      </c>
      <c r="F307" s="180">
        <v>779</v>
      </c>
      <c r="H307" s="31"/>
    </row>
    <row r="308" spans="2:8" s="1" customFormat="1" ht="16.8" customHeight="1">
      <c r="B308" s="31"/>
      <c r="C308" s="181" t="s">
        <v>965</v>
      </c>
      <c r="D308" s="181" t="s">
        <v>1180</v>
      </c>
      <c r="E308" s="16" t="s">
        <v>19</v>
      </c>
      <c r="F308" s="182">
        <v>779</v>
      </c>
      <c r="H308" s="31"/>
    </row>
    <row r="309" spans="2:8" s="1" customFormat="1" ht="16.8" customHeight="1">
      <c r="B309" s="31"/>
      <c r="C309" s="177" t="s">
        <v>3330</v>
      </c>
      <c r="D309" s="178" t="s">
        <v>966</v>
      </c>
      <c r="E309" s="179" t="s">
        <v>19</v>
      </c>
      <c r="F309" s="180">
        <v>670.2</v>
      </c>
      <c r="H309" s="31"/>
    </row>
    <row r="310" spans="2:8" s="1" customFormat="1" ht="16.8" customHeight="1">
      <c r="B310" s="31"/>
      <c r="C310" s="177" t="s">
        <v>716</v>
      </c>
      <c r="D310" s="178" t="s">
        <v>133</v>
      </c>
      <c r="E310" s="179" t="s">
        <v>19</v>
      </c>
      <c r="F310" s="180">
        <v>905.85</v>
      </c>
      <c r="H310" s="31"/>
    </row>
    <row r="311" spans="2:8" s="1" customFormat="1" ht="16.8" customHeight="1">
      <c r="B311" s="31"/>
      <c r="C311" s="181" t="s">
        <v>716</v>
      </c>
      <c r="D311" s="181" t="s">
        <v>1138</v>
      </c>
      <c r="E311" s="16" t="s">
        <v>19</v>
      </c>
      <c r="F311" s="182">
        <v>905.85</v>
      </c>
      <c r="H311" s="31"/>
    </row>
    <row r="312" spans="2:8" s="1" customFormat="1" ht="16.8" customHeight="1">
      <c r="B312" s="31"/>
      <c r="C312" s="183" t="s">
        <v>3314</v>
      </c>
      <c r="H312" s="31"/>
    </row>
    <row r="313" spans="2:8" s="1" customFormat="1" ht="20.399999999999999">
      <c r="B313" s="31"/>
      <c r="C313" s="181" t="s">
        <v>458</v>
      </c>
      <c r="D313" s="181" t="s">
        <v>459</v>
      </c>
      <c r="E313" s="16" t="s">
        <v>460</v>
      </c>
      <c r="F313" s="182">
        <v>905.85</v>
      </c>
      <c r="H313" s="31"/>
    </row>
    <row r="314" spans="2:8" s="1" customFormat="1" ht="16.8" customHeight="1">
      <c r="B314" s="31"/>
      <c r="C314" s="181" t="s">
        <v>1124</v>
      </c>
      <c r="D314" s="181" t="s">
        <v>1125</v>
      </c>
      <c r="E314" s="16" t="s">
        <v>460</v>
      </c>
      <c r="F314" s="182">
        <v>905.85</v>
      </c>
      <c r="H314" s="31"/>
    </row>
    <row r="315" spans="2:8" s="1" customFormat="1" ht="16.8" customHeight="1">
      <c r="B315" s="31"/>
      <c r="C315" s="181" t="s">
        <v>695</v>
      </c>
      <c r="D315" s="181" t="s">
        <v>696</v>
      </c>
      <c r="E315" s="16" t="s">
        <v>460</v>
      </c>
      <c r="F315" s="182">
        <v>905.85</v>
      </c>
      <c r="H315" s="31"/>
    </row>
    <row r="316" spans="2:8" s="1" customFormat="1" ht="16.8" customHeight="1">
      <c r="B316" s="31"/>
      <c r="C316" s="181" t="s">
        <v>260</v>
      </c>
      <c r="D316" s="181" t="s">
        <v>261</v>
      </c>
      <c r="E316" s="16" t="s">
        <v>204</v>
      </c>
      <c r="F316" s="182">
        <v>213.88</v>
      </c>
      <c r="H316" s="31"/>
    </row>
    <row r="317" spans="2:8" s="1" customFormat="1" ht="16.8" customHeight="1">
      <c r="B317" s="31"/>
      <c r="C317" s="181" t="s">
        <v>359</v>
      </c>
      <c r="D317" s="181" t="s">
        <v>360</v>
      </c>
      <c r="E317" s="16" t="s">
        <v>204</v>
      </c>
      <c r="F317" s="182">
        <v>54.350999999999999</v>
      </c>
      <c r="H317" s="31"/>
    </row>
    <row r="318" spans="2:8" s="1" customFormat="1" ht="16.8" customHeight="1">
      <c r="B318" s="31"/>
      <c r="C318" s="181" t="s">
        <v>528</v>
      </c>
      <c r="D318" s="181" t="s">
        <v>529</v>
      </c>
      <c r="E318" s="16" t="s">
        <v>460</v>
      </c>
      <c r="F318" s="182">
        <v>905.85</v>
      </c>
      <c r="H318" s="31"/>
    </row>
    <row r="319" spans="2:8" s="1" customFormat="1" ht="16.8" customHeight="1">
      <c r="B319" s="31"/>
      <c r="C319" s="181" t="s">
        <v>534</v>
      </c>
      <c r="D319" s="181" t="s">
        <v>535</v>
      </c>
      <c r="E319" s="16" t="s">
        <v>460</v>
      </c>
      <c r="F319" s="182">
        <v>905.85</v>
      </c>
      <c r="H319" s="31"/>
    </row>
    <row r="320" spans="2:8" s="1" customFormat="1" ht="16.8" customHeight="1">
      <c r="B320" s="31"/>
      <c r="C320" s="181" t="s">
        <v>565</v>
      </c>
      <c r="D320" s="181" t="s">
        <v>566</v>
      </c>
      <c r="E320" s="16" t="s">
        <v>460</v>
      </c>
      <c r="F320" s="182">
        <v>910.85</v>
      </c>
      <c r="H320" s="31"/>
    </row>
    <row r="321" spans="2:8" s="1" customFormat="1" ht="16.8" customHeight="1">
      <c r="B321" s="31"/>
      <c r="C321" s="181" t="s">
        <v>572</v>
      </c>
      <c r="D321" s="181" t="s">
        <v>573</v>
      </c>
      <c r="E321" s="16" t="s">
        <v>460</v>
      </c>
      <c r="F321" s="182">
        <v>905.85</v>
      </c>
      <c r="H321" s="31"/>
    </row>
    <row r="322" spans="2:8" s="1" customFormat="1" ht="16.8" customHeight="1">
      <c r="B322" s="31"/>
      <c r="C322" s="181" t="s">
        <v>465</v>
      </c>
      <c r="D322" s="181" t="s">
        <v>466</v>
      </c>
      <c r="E322" s="16" t="s">
        <v>460</v>
      </c>
      <c r="F322" s="182">
        <v>905.85</v>
      </c>
      <c r="H322" s="31"/>
    </row>
    <row r="323" spans="2:8" s="1" customFormat="1" ht="16.8" customHeight="1">
      <c r="B323" s="31"/>
      <c r="C323" s="177" t="s">
        <v>3324</v>
      </c>
      <c r="D323" s="178" t="s">
        <v>133</v>
      </c>
      <c r="E323" s="179" t="s">
        <v>19</v>
      </c>
      <c r="F323" s="180">
        <v>594.6</v>
      </c>
      <c r="H323" s="31"/>
    </row>
    <row r="324" spans="2:8" s="1" customFormat="1" ht="16.8" customHeight="1">
      <c r="B324" s="31"/>
      <c r="C324" s="177" t="s">
        <v>139</v>
      </c>
      <c r="D324" s="178" t="s">
        <v>140</v>
      </c>
      <c r="E324" s="179" t="s">
        <v>19</v>
      </c>
      <c r="F324" s="180">
        <v>1.68</v>
      </c>
      <c r="H324" s="31"/>
    </row>
    <row r="325" spans="2:8" s="1" customFormat="1" ht="16.8" customHeight="1">
      <c r="B325" s="31"/>
      <c r="C325" s="181" t="s">
        <v>139</v>
      </c>
      <c r="D325" s="181" t="s">
        <v>1182</v>
      </c>
      <c r="E325" s="16" t="s">
        <v>19</v>
      </c>
      <c r="F325" s="182">
        <v>1.68</v>
      </c>
      <c r="H325" s="31"/>
    </row>
    <row r="326" spans="2:8" s="1" customFormat="1" ht="16.8" customHeight="1">
      <c r="B326" s="31"/>
      <c r="C326" s="183" t="s">
        <v>3314</v>
      </c>
      <c r="H326" s="31"/>
    </row>
    <row r="327" spans="2:8" s="1" customFormat="1" ht="20.399999999999999">
      <c r="B327" s="31"/>
      <c r="C327" s="181" t="s">
        <v>210</v>
      </c>
      <c r="D327" s="181" t="s">
        <v>211</v>
      </c>
      <c r="E327" s="16" t="s">
        <v>204</v>
      </c>
      <c r="F327" s="182">
        <v>1.68</v>
      </c>
      <c r="H327" s="31"/>
    </row>
    <row r="328" spans="2:8" s="1" customFormat="1" ht="20.399999999999999">
      <c r="B328" s="31"/>
      <c r="C328" s="181" t="s">
        <v>223</v>
      </c>
      <c r="D328" s="181" t="s">
        <v>224</v>
      </c>
      <c r="E328" s="16" t="s">
        <v>204</v>
      </c>
      <c r="F328" s="182">
        <v>308.35599999999999</v>
      </c>
      <c r="H328" s="31"/>
    </row>
    <row r="329" spans="2:8" s="1" customFormat="1" ht="16.8" customHeight="1">
      <c r="B329" s="31"/>
      <c r="C329" s="181" t="s">
        <v>244</v>
      </c>
      <c r="D329" s="181" t="s">
        <v>245</v>
      </c>
      <c r="E329" s="16" t="s">
        <v>204</v>
      </c>
      <c r="F329" s="182">
        <v>694.25800000000004</v>
      </c>
      <c r="H329" s="31"/>
    </row>
    <row r="330" spans="2:8" s="1" customFormat="1" ht="16.8" customHeight="1">
      <c r="B330" s="31"/>
      <c r="C330" s="177" t="s">
        <v>142</v>
      </c>
      <c r="D330" s="178" t="s">
        <v>971</v>
      </c>
      <c r="E330" s="179" t="s">
        <v>19</v>
      </c>
      <c r="F330" s="180">
        <v>0.56000000000000005</v>
      </c>
      <c r="H330" s="31"/>
    </row>
    <row r="331" spans="2:8" s="1" customFormat="1" ht="16.8" customHeight="1">
      <c r="B331" s="31"/>
      <c r="C331" s="181" t="s">
        <v>142</v>
      </c>
      <c r="D331" s="181" t="s">
        <v>1011</v>
      </c>
      <c r="E331" s="16" t="s">
        <v>19</v>
      </c>
      <c r="F331" s="182">
        <v>0.56000000000000005</v>
      </c>
      <c r="H331" s="31"/>
    </row>
    <row r="332" spans="2:8" s="1" customFormat="1" ht="16.8" customHeight="1">
      <c r="B332" s="31"/>
      <c r="C332" s="183" t="s">
        <v>3314</v>
      </c>
      <c r="H332" s="31"/>
    </row>
    <row r="333" spans="2:8" s="1" customFormat="1" ht="20.399999999999999">
      <c r="B333" s="31"/>
      <c r="C333" s="181" t="s">
        <v>1014</v>
      </c>
      <c r="D333" s="181" t="s">
        <v>1015</v>
      </c>
      <c r="E333" s="16" t="s">
        <v>204</v>
      </c>
      <c r="F333" s="182">
        <v>0.56000000000000005</v>
      </c>
      <c r="H333" s="31"/>
    </row>
    <row r="334" spans="2:8" s="1" customFormat="1" ht="20.399999999999999">
      <c r="B334" s="31"/>
      <c r="C334" s="181" t="s">
        <v>223</v>
      </c>
      <c r="D334" s="181" t="s">
        <v>224</v>
      </c>
      <c r="E334" s="16" t="s">
        <v>204</v>
      </c>
      <c r="F334" s="182">
        <v>308.35599999999999</v>
      </c>
      <c r="H334" s="31"/>
    </row>
    <row r="335" spans="2:8" s="1" customFormat="1" ht="16.8" customHeight="1">
      <c r="B335" s="31"/>
      <c r="C335" s="181" t="s">
        <v>244</v>
      </c>
      <c r="D335" s="181" t="s">
        <v>245</v>
      </c>
      <c r="E335" s="16" t="s">
        <v>204</v>
      </c>
      <c r="F335" s="182">
        <v>694.25800000000004</v>
      </c>
      <c r="H335" s="31"/>
    </row>
    <row r="336" spans="2:8" s="1" customFormat="1" ht="16.8" customHeight="1">
      <c r="B336" s="31"/>
      <c r="C336" s="177" t="s">
        <v>144</v>
      </c>
      <c r="D336" s="178" t="s">
        <v>140</v>
      </c>
      <c r="E336" s="179" t="s">
        <v>19</v>
      </c>
      <c r="F336" s="180">
        <v>499.72399999999999</v>
      </c>
      <c r="H336" s="31"/>
    </row>
    <row r="337" spans="2:8" s="1" customFormat="1" ht="16.8" customHeight="1">
      <c r="B337" s="31"/>
      <c r="C337" s="181" t="s">
        <v>144</v>
      </c>
      <c r="D337" s="181" t="s">
        <v>1184</v>
      </c>
      <c r="E337" s="16" t="s">
        <v>19</v>
      </c>
      <c r="F337" s="182">
        <v>499.72399999999999</v>
      </c>
      <c r="H337" s="31"/>
    </row>
    <row r="338" spans="2:8" s="1" customFormat="1" ht="16.8" customHeight="1">
      <c r="B338" s="31"/>
      <c r="C338" s="183" t="s">
        <v>3314</v>
      </c>
      <c r="H338" s="31"/>
    </row>
    <row r="339" spans="2:8" s="1" customFormat="1" ht="20.399999999999999">
      <c r="B339" s="31"/>
      <c r="C339" s="181" t="s">
        <v>216</v>
      </c>
      <c r="D339" s="181" t="s">
        <v>217</v>
      </c>
      <c r="E339" s="16" t="s">
        <v>204</v>
      </c>
      <c r="F339" s="182">
        <v>499.72399999999999</v>
      </c>
      <c r="H339" s="31"/>
    </row>
    <row r="340" spans="2:8" s="1" customFormat="1" ht="20.399999999999999">
      <c r="B340" s="31"/>
      <c r="C340" s="181" t="s">
        <v>223</v>
      </c>
      <c r="D340" s="181" t="s">
        <v>224</v>
      </c>
      <c r="E340" s="16" t="s">
        <v>204</v>
      </c>
      <c r="F340" s="182">
        <v>308.35599999999999</v>
      </c>
      <c r="H340" s="31"/>
    </row>
    <row r="341" spans="2:8" s="1" customFormat="1" ht="16.8" customHeight="1">
      <c r="B341" s="31"/>
      <c r="C341" s="181" t="s">
        <v>244</v>
      </c>
      <c r="D341" s="181" t="s">
        <v>245</v>
      </c>
      <c r="E341" s="16" t="s">
        <v>204</v>
      </c>
      <c r="F341" s="182">
        <v>694.25800000000004</v>
      </c>
      <c r="H341" s="31"/>
    </row>
    <row r="342" spans="2:8" s="1" customFormat="1" ht="16.8" customHeight="1">
      <c r="B342" s="31"/>
      <c r="C342" s="177" t="s">
        <v>3321</v>
      </c>
      <c r="D342" s="178" t="s">
        <v>140</v>
      </c>
      <c r="E342" s="179" t="s">
        <v>19</v>
      </c>
      <c r="F342" s="180">
        <v>326.66399999999999</v>
      </c>
      <c r="H342" s="31"/>
    </row>
    <row r="343" spans="2:8" s="1" customFormat="1" ht="16.8" customHeight="1">
      <c r="B343" s="31"/>
      <c r="C343" s="177" t="s">
        <v>973</v>
      </c>
      <c r="D343" s="178" t="s">
        <v>971</v>
      </c>
      <c r="E343" s="179" t="s">
        <v>19</v>
      </c>
      <c r="F343" s="180">
        <v>242.76</v>
      </c>
      <c r="H343" s="31"/>
    </row>
    <row r="344" spans="2:8" s="1" customFormat="1" ht="16.8" customHeight="1">
      <c r="B344" s="31"/>
      <c r="C344" s="181" t="s">
        <v>973</v>
      </c>
      <c r="D344" s="181" t="s">
        <v>1187</v>
      </c>
      <c r="E344" s="16" t="s">
        <v>19</v>
      </c>
      <c r="F344" s="182">
        <v>242.76</v>
      </c>
      <c r="H344" s="31"/>
    </row>
    <row r="345" spans="2:8" s="1" customFormat="1" ht="16.8" customHeight="1">
      <c r="B345" s="31"/>
      <c r="C345" s="183" t="s">
        <v>3314</v>
      </c>
      <c r="H345" s="31"/>
    </row>
    <row r="346" spans="2:8" s="1" customFormat="1" ht="20.399999999999999">
      <c r="B346" s="31"/>
      <c r="C346" s="181" t="s">
        <v>1019</v>
      </c>
      <c r="D346" s="181" t="s">
        <v>1020</v>
      </c>
      <c r="E346" s="16" t="s">
        <v>204</v>
      </c>
      <c r="F346" s="182">
        <v>242.76</v>
      </c>
      <c r="H346" s="31"/>
    </row>
    <row r="347" spans="2:8" s="1" customFormat="1" ht="20.399999999999999">
      <c r="B347" s="31"/>
      <c r="C347" s="181" t="s">
        <v>223</v>
      </c>
      <c r="D347" s="181" t="s">
        <v>224</v>
      </c>
      <c r="E347" s="16" t="s">
        <v>204</v>
      </c>
      <c r="F347" s="182">
        <v>308.35599999999999</v>
      </c>
      <c r="H347" s="31"/>
    </row>
    <row r="348" spans="2:8" s="1" customFormat="1" ht="16.8" customHeight="1">
      <c r="B348" s="31"/>
      <c r="C348" s="181" t="s">
        <v>244</v>
      </c>
      <c r="D348" s="181" t="s">
        <v>245</v>
      </c>
      <c r="E348" s="16" t="s">
        <v>204</v>
      </c>
      <c r="F348" s="182">
        <v>694.25800000000004</v>
      </c>
      <c r="H348" s="31"/>
    </row>
    <row r="349" spans="2:8" s="1" customFormat="1" ht="16.8" customHeight="1">
      <c r="B349" s="31"/>
      <c r="C349" s="177" t="s">
        <v>3331</v>
      </c>
      <c r="D349" s="178" t="s">
        <v>971</v>
      </c>
      <c r="E349" s="179" t="s">
        <v>19</v>
      </c>
      <c r="F349" s="180">
        <v>134.04</v>
      </c>
      <c r="H349" s="31"/>
    </row>
    <row r="350" spans="2:8" s="1" customFormat="1" ht="16.8" customHeight="1">
      <c r="B350" s="31"/>
      <c r="C350" s="177" t="s">
        <v>722</v>
      </c>
      <c r="D350" s="178" t="s">
        <v>971</v>
      </c>
      <c r="E350" s="179" t="s">
        <v>19</v>
      </c>
      <c r="F350" s="180">
        <v>218.12</v>
      </c>
      <c r="H350" s="31"/>
    </row>
    <row r="351" spans="2:8" s="1" customFormat="1" ht="16.8" customHeight="1">
      <c r="B351" s="31"/>
      <c r="C351" s="181" t="s">
        <v>722</v>
      </c>
      <c r="D351" s="181" t="s">
        <v>1189</v>
      </c>
      <c r="E351" s="16" t="s">
        <v>19</v>
      </c>
      <c r="F351" s="182">
        <v>218.12</v>
      </c>
      <c r="H351" s="31"/>
    </row>
    <row r="352" spans="2:8" s="1" customFormat="1" ht="16.8" customHeight="1">
      <c r="B352" s="31"/>
      <c r="C352" s="183" t="s">
        <v>3314</v>
      </c>
      <c r="H352" s="31"/>
    </row>
    <row r="353" spans="2:8" s="1" customFormat="1" ht="20.399999999999999">
      <c r="B353" s="31"/>
      <c r="C353" s="181" t="s">
        <v>1025</v>
      </c>
      <c r="D353" s="181" t="s">
        <v>1026</v>
      </c>
      <c r="E353" s="16" t="s">
        <v>204</v>
      </c>
      <c r="F353" s="182">
        <v>218.12</v>
      </c>
      <c r="H353" s="31"/>
    </row>
    <row r="354" spans="2:8" s="1" customFormat="1" ht="20.399999999999999">
      <c r="B354" s="31"/>
      <c r="C354" s="181" t="s">
        <v>223</v>
      </c>
      <c r="D354" s="181" t="s">
        <v>224</v>
      </c>
      <c r="E354" s="16" t="s">
        <v>204</v>
      </c>
      <c r="F354" s="182">
        <v>308.35599999999999</v>
      </c>
      <c r="H354" s="31"/>
    </row>
    <row r="355" spans="2:8" s="1" customFormat="1" ht="16.8" customHeight="1">
      <c r="B355" s="31"/>
      <c r="C355" s="181" t="s">
        <v>244</v>
      </c>
      <c r="D355" s="181" t="s">
        <v>245</v>
      </c>
      <c r="E355" s="16" t="s">
        <v>204</v>
      </c>
      <c r="F355" s="182">
        <v>694.25800000000004</v>
      </c>
      <c r="H355" s="31"/>
    </row>
    <row r="356" spans="2:8" s="1" customFormat="1" ht="16.8" customHeight="1">
      <c r="B356" s="31"/>
      <c r="C356" s="177" t="s">
        <v>3326</v>
      </c>
      <c r="D356" s="178" t="s">
        <v>971</v>
      </c>
      <c r="E356" s="179" t="s">
        <v>19</v>
      </c>
      <c r="F356" s="180">
        <v>53.616</v>
      </c>
      <c r="H356" s="31"/>
    </row>
    <row r="357" spans="2:8" s="1" customFormat="1" ht="16.8" customHeight="1">
      <c r="B357" s="31"/>
      <c r="C357" s="177" t="s">
        <v>1145</v>
      </c>
      <c r="D357" s="178" t="s">
        <v>971</v>
      </c>
      <c r="E357" s="179" t="s">
        <v>19</v>
      </c>
      <c r="F357" s="180">
        <v>397.7</v>
      </c>
      <c r="H357" s="31"/>
    </row>
    <row r="358" spans="2:8" s="1" customFormat="1" ht="16.8" customHeight="1">
      <c r="B358" s="31"/>
      <c r="C358" s="181" t="s">
        <v>1145</v>
      </c>
      <c r="D358" s="181" t="s">
        <v>1176</v>
      </c>
      <c r="E358" s="16" t="s">
        <v>19</v>
      </c>
      <c r="F358" s="182">
        <v>397.7</v>
      </c>
      <c r="H358" s="31"/>
    </row>
    <row r="359" spans="2:8" s="1" customFormat="1" ht="16.8" customHeight="1">
      <c r="B359" s="31"/>
      <c r="C359" s="183" t="s">
        <v>3314</v>
      </c>
      <c r="H359" s="31"/>
    </row>
    <row r="360" spans="2:8" s="1" customFormat="1" ht="16.8" customHeight="1">
      <c r="B360" s="31"/>
      <c r="C360" s="181" t="s">
        <v>1171</v>
      </c>
      <c r="D360" s="181" t="s">
        <v>1172</v>
      </c>
      <c r="E360" s="16" t="s">
        <v>192</v>
      </c>
      <c r="F360" s="182">
        <v>397.7</v>
      </c>
      <c r="H360" s="31"/>
    </row>
    <row r="361" spans="2:8" s="1" customFormat="1" ht="20.399999999999999">
      <c r="B361" s="31"/>
      <c r="C361" s="181" t="s">
        <v>223</v>
      </c>
      <c r="D361" s="181" t="s">
        <v>224</v>
      </c>
      <c r="E361" s="16" t="s">
        <v>204</v>
      </c>
      <c r="F361" s="182">
        <v>308.35599999999999</v>
      </c>
      <c r="H361" s="31"/>
    </row>
    <row r="362" spans="2:8" s="1" customFormat="1" ht="16.8" customHeight="1">
      <c r="B362" s="31"/>
      <c r="C362" s="177" t="s">
        <v>150</v>
      </c>
      <c r="D362" s="178" t="s">
        <v>150</v>
      </c>
      <c r="E362" s="179" t="s">
        <v>19</v>
      </c>
      <c r="F362" s="180">
        <v>694.25800000000004</v>
      </c>
      <c r="H362" s="31"/>
    </row>
    <row r="363" spans="2:8" s="1" customFormat="1" ht="16.8" customHeight="1">
      <c r="B363" s="31"/>
      <c r="C363" s="181" t="s">
        <v>19</v>
      </c>
      <c r="D363" s="181" t="s">
        <v>1196</v>
      </c>
      <c r="E363" s="16" t="s">
        <v>19</v>
      </c>
      <c r="F363" s="182">
        <v>962.84400000000005</v>
      </c>
      <c r="H363" s="31"/>
    </row>
    <row r="364" spans="2:8" s="1" customFormat="1" ht="16.8" customHeight="1">
      <c r="B364" s="31"/>
      <c r="C364" s="181" t="s">
        <v>19</v>
      </c>
      <c r="D364" s="181" t="s">
        <v>790</v>
      </c>
      <c r="E364" s="16" t="s">
        <v>19</v>
      </c>
      <c r="F364" s="182">
        <v>-268.58600000000001</v>
      </c>
      <c r="H364" s="31"/>
    </row>
    <row r="365" spans="2:8" s="1" customFormat="1" ht="16.8" customHeight="1">
      <c r="B365" s="31"/>
      <c r="C365" s="181" t="s">
        <v>150</v>
      </c>
      <c r="D365" s="181" t="s">
        <v>251</v>
      </c>
      <c r="E365" s="16" t="s">
        <v>19</v>
      </c>
      <c r="F365" s="182">
        <v>694.25800000000004</v>
      </c>
      <c r="H365" s="31"/>
    </row>
    <row r="366" spans="2:8" s="1" customFormat="1" ht="16.8" customHeight="1">
      <c r="B366" s="31"/>
      <c r="C366" s="183" t="s">
        <v>3314</v>
      </c>
      <c r="H366" s="31"/>
    </row>
    <row r="367" spans="2:8" s="1" customFormat="1" ht="16.8" customHeight="1">
      <c r="B367" s="31"/>
      <c r="C367" s="181" t="s">
        <v>244</v>
      </c>
      <c r="D367" s="181" t="s">
        <v>245</v>
      </c>
      <c r="E367" s="16" t="s">
        <v>204</v>
      </c>
      <c r="F367" s="182">
        <v>694.25800000000004</v>
      </c>
      <c r="H367" s="31"/>
    </row>
    <row r="368" spans="2:8" s="1" customFormat="1" ht="20.399999999999999">
      <c r="B368" s="31"/>
      <c r="C368" s="181" t="s">
        <v>223</v>
      </c>
      <c r="D368" s="181" t="s">
        <v>224</v>
      </c>
      <c r="E368" s="16" t="s">
        <v>204</v>
      </c>
      <c r="F368" s="182">
        <v>308.35599999999999</v>
      </c>
      <c r="H368" s="31"/>
    </row>
    <row r="369" spans="2:8" s="1" customFormat="1" ht="16.8" customHeight="1">
      <c r="B369" s="31"/>
      <c r="C369" s="177" t="s">
        <v>3322</v>
      </c>
      <c r="D369" s="178" t="s">
        <v>150</v>
      </c>
      <c r="E369" s="179" t="s">
        <v>19</v>
      </c>
      <c r="F369" s="180">
        <v>339.14</v>
      </c>
      <c r="H369" s="31"/>
    </row>
    <row r="370" spans="2:8" s="1" customFormat="1" ht="26.4" customHeight="1">
      <c r="B370" s="31"/>
      <c r="C370" s="176" t="s">
        <v>3332</v>
      </c>
      <c r="D370" s="176" t="s">
        <v>98</v>
      </c>
      <c r="H370" s="31"/>
    </row>
    <row r="371" spans="2:8" s="1" customFormat="1" ht="16.8" customHeight="1">
      <c r="B371" s="31"/>
      <c r="C371" s="177" t="s">
        <v>1407</v>
      </c>
      <c r="D371" s="178" t="s">
        <v>1408</v>
      </c>
      <c r="E371" s="179" t="s">
        <v>19</v>
      </c>
      <c r="F371" s="180">
        <v>303</v>
      </c>
      <c r="H371" s="31"/>
    </row>
    <row r="372" spans="2:8" s="1" customFormat="1" ht="16.8" customHeight="1">
      <c r="B372" s="31"/>
      <c r="C372" s="181" t="s">
        <v>1407</v>
      </c>
      <c r="D372" s="181" t="s">
        <v>1550</v>
      </c>
      <c r="E372" s="16" t="s">
        <v>19</v>
      </c>
      <c r="F372" s="182">
        <v>303</v>
      </c>
      <c r="H372" s="31"/>
    </row>
    <row r="373" spans="2:8" s="1" customFormat="1" ht="16.8" customHeight="1">
      <c r="B373" s="31"/>
      <c r="C373" s="183" t="s">
        <v>3314</v>
      </c>
      <c r="H373" s="31"/>
    </row>
    <row r="374" spans="2:8" s="1" customFormat="1" ht="20.399999999999999">
      <c r="B374" s="31"/>
      <c r="C374" s="181" t="s">
        <v>1545</v>
      </c>
      <c r="D374" s="181" t="s">
        <v>1546</v>
      </c>
      <c r="E374" s="16" t="s">
        <v>460</v>
      </c>
      <c r="F374" s="182">
        <v>303</v>
      </c>
      <c r="H374" s="31"/>
    </row>
    <row r="375" spans="2:8" s="1" customFormat="1" ht="16.8" customHeight="1">
      <c r="B375" s="31"/>
      <c r="C375" s="181" t="s">
        <v>260</v>
      </c>
      <c r="D375" s="181" t="s">
        <v>261</v>
      </c>
      <c r="E375" s="16" t="s">
        <v>204</v>
      </c>
      <c r="F375" s="182">
        <v>145.619</v>
      </c>
      <c r="H375" s="31"/>
    </row>
    <row r="376" spans="2:8" s="1" customFormat="1" ht="16.8" customHeight="1">
      <c r="B376" s="31"/>
      <c r="C376" s="181" t="s">
        <v>1985</v>
      </c>
      <c r="D376" s="181" t="s">
        <v>1986</v>
      </c>
      <c r="E376" s="16" t="s">
        <v>460</v>
      </c>
      <c r="F376" s="182">
        <v>3454</v>
      </c>
      <c r="H376" s="31"/>
    </row>
    <row r="377" spans="2:8" s="1" customFormat="1" ht="16.8" customHeight="1">
      <c r="B377" s="31"/>
      <c r="C377" s="181" t="s">
        <v>1551</v>
      </c>
      <c r="D377" s="181" t="s">
        <v>1552</v>
      </c>
      <c r="E377" s="16" t="s">
        <v>460</v>
      </c>
      <c r="F377" s="182">
        <v>348.45</v>
      </c>
      <c r="H377" s="31"/>
    </row>
    <row r="378" spans="2:8" s="1" customFormat="1" ht="20.399999999999999">
      <c r="B378" s="31"/>
      <c r="C378" s="181" t="s">
        <v>1555</v>
      </c>
      <c r="D378" s="181" t="s">
        <v>1556</v>
      </c>
      <c r="E378" s="16" t="s">
        <v>460</v>
      </c>
      <c r="F378" s="182">
        <v>1036</v>
      </c>
      <c r="H378" s="31"/>
    </row>
    <row r="379" spans="2:8" s="1" customFormat="1" ht="16.8" customHeight="1">
      <c r="B379" s="31"/>
      <c r="C379" s="177" t="s">
        <v>1410</v>
      </c>
      <c r="D379" s="178" t="s">
        <v>1408</v>
      </c>
      <c r="E379" s="179" t="s">
        <v>19</v>
      </c>
      <c r="F379" s="180">
        <v>733</v>
      </c>
      <c r="H379" s="31"/>
    </row>
    <row r="380" spans="2:8" s="1" customFormat="1" ht="16.8" customHeight="1">
      <c r="B380" s="31"/>
      <c r="C380" s="181" t="s">
        <v>1410</v>
      </c>
      <c r="D380" s="181" t="s">
        <v>1564</v>
      </c>
      <c r="E380" s="16" t="s">
        <v>19</v>
      </c>
      <c r="F380" s="182">
        <v>733</v>
      </c>
      <c r="H380" s="31"/>
    </row>
    <row r="381" spans="2:8" s="1" customFormat="1" ht="16.8" customHeight="1">
      <c r="B381" s="31"/>
      <c r="C381" s="183" t="s">
        <v>3314</v>
      </c>
      <c r="H381" s="31"/>
    </row>
    <row r="382" spans="2:8" s="1" customFormat="1" ht="20.399999999999999">
      <c r="B382" s="31"/>
      <c r="C382" s="181" t="s">
        <v>1559</v>
      </c>
      <c r="D382" s="181" t="s">
        <v>1560</v>
      </c>
      <c r="E382" s="16" t="s">
        <v>460</v>
      </c>
      <c r="F382" s="182">
        <v>733</v>
      </c>
      <c r="H382" s="31"/>
    </row>
    <row r="383" spans="2:8" s="1" customFormat="1" ht="16.8" customHeight="1">
      <c r="B383" s="31"/>
      <c r="C383" s="181" t="s">
        <v>260</v>
      </c>
      <c r="D383" s="181" t="s">
        <v>261</v>
      </c>
      <c r="E383" s="16" t="s">
        <v>204</v>
      </c>
      <c r="F383" s="182">
        <v>145.619</v>
      </c>
      <c r="H383" s="31"/>
    </row>
    <row r="384" spans="2:8" s="1" customFormat="1" ht="16.8" customHeight="1">
      <c r="B384" s="31"/>
      <c r="C384" s="181" t="s">
        <v>1985</v>
      </c>
      <c r="D384" s="181" t="s">
        <v>1986</v>
      </c>
      <c r="E384" s="16" t="s">
        <v>460</v>
      </c>
      <c r="F384" s="182">
        <v>3454</v>
      </c>
      <c r="H384" s="31"/>
    </row>
    <row r="385" spans="2:8" s="1" customFormat="1" ht="16.8" customHeight="1">
      <c r="B385" s="31"/>
      <c r="C385" s="181" t="s">
        <v>1565</v>
      </c>
      <c r="D385" s="181" t="s">
        <v>1566</v>
      </c>
      <c r="E385" s="16" t="s">
        <v>460</v>
      </c>
      <c r="F385" s="182">
        <v>842.94999999999993</v>
      </c>
      <c r="H385" s="31"/>
    </row>
    <row r="386" spans="2:8" s="1" customFormat="1" ht="20.399999999999999">
      <c r="B386" s="31"/>
      <c r="C386" s="181" t="s">
        <v>1555</v>
      </c>
      <c r="D386" s="181" t="s">
        <v>1556</v>
      </c>
      <c r="E386" s="16" t="s">
        <v>460</v>
      </c>
      <c r="F386" s="182">
        <v>1036</v>
      </c>
      <c r="H386" s="31"/>
    </row>
    <row r="387" spans="2:8" s="1" customFormat="1" ht="16.8" customHeight="1">
      <c r="B387" s="31"/>
      <c r="C387" s="177" t="s">
        <v>1411</v>
      </c>
      <c r="D387" s="178" t="s">
        <v>1408</v>
      </c>
      <c r="E387" s="179" t="s">
        <v>19</v>
      </c>
      <c r="F387" s="180">
        <v>24</v>
      </c>
      <c r="H387" s="31"/>
    </row>
    <row r="388" spans="2:8" s="1" customFormat="1" ht="16.8" customHeight="1">
      <c r="B388" s="31"/>
      <c r="C388" s="181" t="s">
        <v>1411</v>
      </c>
      <c r="D388" s="181" t="s">
        <v>1574</v>
      </c>
      <c r="E388" s="16" t="s">
        <v>19</v>
      </c>
      <c r="F388" s="182">
        <v>24</v>
      </c>
      <c r="H388" s="31"/>
    </row>
    <row r="389" spans="2:8" s="1" customFormat="1" ht="16.8" customHeight="1">
      <c r="B389" s="31"/>
      <c r="C389" s="183" t="s">
        <v>3314</v>
      </c>
      <c r="H389" s="31"/>
    </row>
    <row r="390" spans="2:8" s="1" customFormat="1" ht="16.8" customHeight="1">
      <c r="B390" s="31"/>
      <c r="C390" s="181" t="s">
        <v>1569</v>
      </c>
      <c r="D390" s="181" t="s">
        <v>1570</v>
      </c>
      <c r="E390" s="16" t="s">
        <v>460</v>
      </c>
      <c r="F390" s="182">
        <v>24</v>
      </c>
      <c r="H390" s="31"/>
    </row>
    <row r="391" spans="2:8" s="1" customFormat="1" ht="16.8" customHeight="1">
      <c r="B391" s="31"/>
      <c r="C391" s="181" t="s">
        <v>260</v>
      </c>
      <c r="D391" s="181" t="s">
        <v>261</v>
      </c>
      <c r="E391" s="16" t="s">
        <v>204</v>
      </c>
      <c r="F391" s="182">
        <v>145.619</v>
      </c>
      <c r="H391" s="31"/>
    </row>
    <row r="392" spans="2:8" s="1" customFormat="1" ht="16.8" customHeight="1">
      <c r="B392" s="31"/>
      <c r="C392" s="181" t="s">
        <v>1985</v>
      </c>
      <c r="D392" s="181" t="s">
        <v>1986</v>
      </c>
      <c r="E392" s="16" t="s">
        <v>460</v>
      </c>
      <c r="F392" s="182">
        <v>3454</v>
      </c>
      <c r="H392" s="31"/>
    </row>
    <row r="393" spans="2:8" s="1" customFormat="1" ht="16.8" customHeight="1">
      <c r="B393" s="31"/>
      <c r="C393" s="181" t="s">
        <v>1575</v>
      </c>
      <c r="D393" s="181" t="s">
        <v>1576</v>
      </c>
      <c r="E393" s="16" t="s">
        <v>460</v>
      </c>
      <c r="F393" s="182">
        <v>27.6</v>
      </c>
      <c r="H393" s="31"/>
    </row>
    <row r="394" spans="2:8" s="1" customFormat="1" ht="20.399999999999999">
      <c r="B394" s="31"/>
      <c r="C394" s="181" t="s">
        <v>1579</v>
      </c>
      <c r="D394" s="181" t="s">
        <v>1580</v>
      </c>
      <c r="E394" s="16" t="s">
        <v>460</v>
      </c>
      <c r="F394" s="182">
        <v>24</v>
      </c>
      <c r="H394" s="31"/>
    </row>
    <row r="395" spans="2:8" s="1" customFormat="1" ht="16.8" customHeight="1">
      <c r="B395" s="31"/>
      <c r="C395" s="177" t="s">
        <v>115</v>
      </c>
      <c r="D395" s="178" t="s">
        <v>116</v>
      </c>
      <c r="E395" s="179" t="s">
        <v>19</v>
      </c>
      <c r="F395" s="180">
        <v>101.348</v>
      </c>
      <c r="H395" s="31"/>
    </row>
    <row r="396" spans="2:8" s="1" customFormat="1" ht="16.8" customHeight="1">
      <c r="B396" s="31"/>
      <c r="C396" s="181" t="s">
        <v>19</v>
      </c>
      <c r="D396" s="181" t="s">
        <v>1512</v>
      </c>
      <c r="E396" s="16" t="s">
        <v>19</v>
      </c>
      <c r="F396" s="182">
        <v>34.24</v>
      </c>
      <c r="H396" s="31"/>
    </row>
    <row r="397" spans="2:8" s="1" customFormat="1" ht="16.8" customHeight="1">
      <c r="B397" s="31"/>
      <c r="C397" s="181" t="s">
        <v>19</v>
      </c>
      <c r="D397" s="181" t="s">
        <v>1513</v>
      </c>
      <c r="E397" s="16" t="s">
        <v>19</v>
      </c>
      <c r="F397" s="182">
        <v>27.640999999999998</v>
      </c>
      <c r="H397" s="31"/>
    </row>
    <row r="398" spans="2:8" s="1" customFormat="1" ht="16.8" customHeight="1">
      <c r="B398" s="31"/>
      <c r="C398" s="181" t="s">
        <v>19</v>
      </c>
      <c r="D398" s="181" t="s">
        <v>1514</v>
      </c>
      <c r="E398" s="16" t="s">
        <v>19</v>
      </c>
      <c r="F398" s="182">
        <v>18.872</v>
      </c>
      <c r="H398" s="31"/>
    </row>
    <row r="399" spans="2:8" s="1" customFormat="1" ht="16.8" customHeight="1">
      <c r="B399" s="31"/>
      <c r="C399" s="181" t="s">
        <v>19</v>
      </c>
      <c r="D399" s="181" t="s">
        <v>1515</v>
      </c>
      <c r="E399" s="16" t="s">
        <v>19</v>
      </c>
      <c r="F399" s="182">
        <v>19.125</v>
      </c>
      <c r="H399" s="31"/>
    </row>
    <row r="400" spans="2:8" s="1" customFormat="1" ht="16.8" customHeight="1">
      <c r="B400" s="31"/>
      <c r="C400" s="181" t="s">
        <v>19</v>
      </c>
      <c r="D400" s="181" t="s">
        <v>1516</v>
      </c>
      <c r="E400" s="16" t="s">
        <v>19</v>
      </c>
      <c r="F400" s="182">
        <v>1.2</v>
      </c>
      <c r="H400" s="31"/>
    </row>
    <row r="401" spans="2:8" s="1" customFormat="1" ht="16.8" customHeight="1">
      <c r="B401" s="31"/>
      <c r="C401" s="181" t="s">
        <v>19</v>
      </c>
      <c r="D401" s="181" t="s">
        <v>1517</v>
      </c>
      <c r="E401" s="16" t="s">
        <v>19</v>
      </c>
      <c r="F401" s="182">
        <v>0.27</v>
      </c>
      <c r="H401" s="31"/>
    </row>
    <row r="402" spans="2:8" s="1" customFormat="1" ht="16.8" customHeight="1">
      <c r="B402" s="31"/>
      <c r="C402" s="181" t="s">
        <v>115</v>
      </c>
      <c r="D402" s="181" t="s">
        <v>251</v>
      </c>
      <c r="E402" s="16" t="s">
        <v>19</v>
      </c>
      <c r="F402" s="182">
        <v>101.348</v>
      </c>
      <c r="H402" s="31"/>
    </row>
    <row r="403" spans="2:8" s="1" customFormat="1" ht="16.8" customHeight="1">
      <c r="B403" s="31"/>
      <c r="C403" s="183" t="s">
        <v>3314</v>
      </c>
      <c r="H403" s="31"/>
    </row>
    <row r="404" spans="2:8" s="1" customFormat="1" ht="16.8" customHeight="1">
      <c r="B404" s="31"/>
      <c r="C404" s="181" t="s">
        <v>359</v>
      </c>
      <c r="D404" s="181" t="s">
        <v>360</v>
      </c>
      <c r="E404" s="16" t="s">
        <v>204</v>
      </c>
      <c r="F404" s="182">
        <v>101.348</v>
      </c>
      <c r="H404" s="31"/>
    </row>
    <row r="405" spans="2:8" s="1" customFormat="1" ht="16.8" customHeight="1">
      <c r="B405" s="31"/>
      <c r="C405" s="181" t="s">
        <v>244</v>
      </c>
      <c r="D405" s="181" t="s">
        <v>245</v>
      </c>
      <c r="E405" s="16" t="s">
        <v>204</v>
      </c>
      <c r="F405" s="182">
        <v>602.05999999999995</v>
      </c>
      <c r="H405" s="31"/>
    </row>
    <row r="406" spans="2:8" s="1" customFormat="1" ht="16.8" customHeight="1">
      <c r="B406" s="31"/>
      <c r="C406" s="177" t="s">
        <v>118</v>
      </c>
      <c r="D406" s="178" t="s">
        <v>116</v>
      </c>
      <c r="E406" s="179" t="s">
        <v>19</v>
      </c>
      <c r="F406" s="180">
        <v>123.965</v>
      </c>
      <c r="H406" s="31"/>
    </row>
    <row r="407" spans="2:8" s="1" customFormat="1" ht="16.8" customHeight="1">
      <c r="B407" s="31"/>
      <c r="C407" s="177" t="s">
        <v>121</v>
      </c>
      <c r="D407" s="178" t="s">
        <v>122</v>
      </c>
      <c r="E407" s="179" t="s">
        <v>19</v>
      </c>
      <c r="F407" s="180">
        <v>1.62</v>
      </c>
      <c r="H407" s="31"/>
    </row>
    <row r="408" spans="2:8" s="1" customFormat="1" ht="16.8" customHeight="1">
      <c r="B408" s="31"/>
      <c r="C408" s="181" t="s">
        <v>121</v>
      </c>
      <c r="D408" s="181" t="s">
        <v>1488</v>
      </c>
      <c r="E408" s="16" t="s">
        <v>19</v>
      </c>
      <c r="F408" s="182">
        <v>1.62</v>
      </c>
      <c r="H408" s="31"/>
    </row>
    <row r="409" spans="2:8" s="1" customFormat="1" ht="16.8" customHeight="1">
      <c r="B409" s="31"/>
      <c r="C409" s="183" t="s">
        <v>3314</v>
      </c>
      <c r="H409" s="31"/>
    </row>
    <row r="410" spans="2:8" s="1" customFormat="1" ht="16.8" customHeight="1">
      <c r="B410" s="31"/>
      <c r="C410" s="181" t="s">
        <v>253</v>
      </c>
      <c r="D410" s="181" t="s">
        <v>254</v>
      </c>
      <c r="E410" s="16" t="s">
        <v>204</v>
      </c>
      <c r="F410" s="182">
        <v>1.62</v>
      </c>
      <c r="H410" s="31"/>
    </row>
    <row r="411" spans="2:8" s="1" customFormat="1" ht="16.8" customHeight="1">
      <c r="B411" s="31"/>
      <c r="C411" s="181" t="s">
        <v>244</v>
      </c>
      <c r="D411" s="181" t="s">
        <v>245</v>
      </c>
      <c r="E411" s="16" t="s">
        <v>204</v>
      </c>
      <c r="F411" s="182">
        <v>602.05999999999995</v>
      </c>
      <c r="H411" s="31"/>
    </row>
    <row r="412" spans="2:8" s="1" customFormat="1" ht="16.8" customHeight="1">
      <c r="B412" s="31"/>
      <c r="C412" s="181" t="s">
        <v>268</v>
      </c>
      <c r="D412" s="181" t="s">
        <v>269</v>
      </c>
      <c r="E412" s="16" t="s">
        <v>238</v>
      </c>
      <c r="F412" s="182">
        <v>294.47800000000001</v>
      </c>
      <c r="H412" s="31"/>
    </row>
    <row r="413" spans="2:8" s="1" customFormat="1" ht="16.8" customHeight="1">
      <c r="B413" s="31"/>
      <c r="C413" s="177" t="s">
        <v>3328</v>
      </c>
      <c r="D413" s="178" t="s">
        <v>122</v>
      </c>
      <c r="E413" s="179" t="s">
        <v>19</v>
      </c>
      <c r="F413" s="180">
        <v>1.2490000000000001</v>
      </c>
      <c r="H413" s="31"/>
    </row>
    <row r="414" spans="2:8" s="1" customFormat="1" ht="16.8" customHeight="1">
      <c r="B414" s="31"/>
      <c r="C414" s="177" t="s">
        <v>3317</v>
      </c>
      <c r="D414" s="178" t="s">
        <v>122</v>
      </c>
      <c r="E414" s="179" t="s">
        <v>19</v>
      </c>
      <c r="F414" s="180">
        <v>490.18700000000001</v>
      </c>
      <c r="H414" s="31"/>
    </row>
    <row r="415" spans="2:8" s="1" customFormat="1" ht="16.8" customHeight="1">
      <c r="B415" s="31"/>
      <c r="C415" s="177" t="s">
        <v>1414</v>
      </c>
      <c r="D415" s="178" t="s">
        <v>1415</v>
      </c>
      <c r="E415" s="179" t="s">
        <v>19</v>
      </c>
      <c r="F415" s="180">
        <v>145.619</v>
      </c>
      <c r="H415" s="31"/>
    </row>
    <row r="416" spans="2:8" s="1" customFormat="1" ht="16.8" customHeight="1">
      <c r="B416" s="31"/>
      <c r="C416" s="181" t="s">
        <v>19</v>
      </c>
      <c r="D416" s="181" t="s">
        <v>1490</v>
      </c>
      <c r="E416" s="16" t="s">
        <v>19</v>
      </c>
      <c r="F416" s="182">
        <v>-1.8979999999999999</v>
      </c>
      <c r="H416" s="31"/>
    </row>
    <row r="417" spans="2:8" s="1" customFormat="1" ht="16.8" customHeight="1">
      <c r="B417" s="31"/>
      <c r="C417" s="181" t="s">
        <v>19</v>
      </c>
      <c r="D417" s="181" t="s">
        <v>1491</v>
      </c>
      <c r="E417" s="16" t="s">
        <v>19</v>
      </c>
      <c r="F417" s="182">
        <v>-4.431</v>
      </c>
      <c r="H417" s="31"/>
    </row>
    <row r="418" spans="2:8" s="1" customFormat="1" ht="16.8" customHeight="1">
      <c r="B418" s="31"/>
      <c r="C418" s="181" t="s">
        <v>19</v>
      </c>
      <c r="D418" s="181" t="s">
        <v>1492</v>
      </c>
      <c r="E418" s="16" t="s">
        <v>19</v>
      </c>
      <c r="F418" s="182">
        <v>-7.4999999999999997E-2</v>
      </c>
      <c r="H418" s="31"/>
    </row>
    <row r="419" spans="2:8" s="1" customFormat="1" ht="16.8" customHeight="1">
      <c r="B419" s="31"/>
      <c r="C419" s="181" t="s">
        <v>19</v>
      </c>
      <c r="D419" s="181" t="s">
        <v>1493</v>
      </c>
      <c r="E419" s="16" t="s">
        <v>19</v>
      </c>
      <c r="F419" s="182">
        <v>51.36</v>
      </c>
      <c r="H419" s="31"/>
    </row>
    <row r="420" spans="2:8" s="1" customFormat="1" ht="16.8" customHeight="1">
      <c r="B420" s="31"/>
      <c r="C420" s="181" t="s">
        <v>19</v>
      </c>
      <c r="D420" s="181" t="s">
        <v>1494</v>
      </c>
      <c r="E420" s="16" t="s">
        <v>19</v>
      </c>
      <c r="F420" s="182">
        <v>41.462000000000003</v>
      </c>
      <c r="H420" s="31"/>
    </row>
    <row r="421" spans="2:8" s="1" customFormat="1" ht="16.8" customHeight="1">
      <c r="B421" s="31"/>
      <c r="C421" s="181" t="s">
        <v>19</v>
      </c>
      <c r="D421" s="181" t="s">
        <v>1495</v>
      </c>
      <c r="E421" s="16" t="s">
        <v>19</v>
      </c>
      <c r="F421" s="182">
        <v>28.308</v>
      </c>
      <c r="H421" s="31"/>
    </row>
    <row r="422" spans="2:8" s="1" customFormat="1" ht="16.8" customHeight="1">
      <c r="B422" s="31"/>
      <c r="C422" s="181" t="s">
        <v>19</v>
      </c>
      <c r="D422" s="181" t="s">
        <v>1496</v>
      </c>
      <c r="E422" s="16" t="s">
        <v>19</v>
      </c>
      <c r="F422" s="182">
        <v>28.687999999999999</v>
      </c>
      <c r="H422" s="31"/>
    </row>
    <row r="423" spans="2:8" s="1" customFormat="1" ht="16.8" customHeight="1">
      <c r="B423" s="31"/>
      <c r="C423" s="181" t="s">
        <v>19</v>
      </c>
      <c r="D423" s="181" t="s">
        <v>1497</v>
      </c>
      <c r="E423" s="16" t="s">
        <v>19</v>
      </c>
      <c r="F423" s="182">
        <v>1.8</v>
      </c>
      <c r="H423" s="31"/>
    </row>
    <row r="424" spans="2:8" s="1" customFormat="1" ht="16.8" customHeight="1">
      <c r="B424" s="31"/>
      <c r="C424" s="181" t="s">
        <v>19</v>
      </c>
      <c r="D424" s="181" t="s">
        <v>1498</v>
      </c>
      <c r="E424" s="16" t="s">
        <v>19</v>
      </c>
      <c r="F424" s="182">
        <v>0.40500000000000003</v>
      </c>
      <c r="H424" s="31"/>
    </row>
    <row r="425" spans="2:8" s="1" customFormat="1" ht="16.8" customHeight="1">
      <c r="B425" s="31"/>
      <c r="C425" s="181" t="s">
        <v>1414</v>
      </c>
      <c r="D425" s="181" t="s">
        <v>251</v>
      </c>
      <c r="E425" s="16" t="s">
        <v>19</v>
      </c>
      <c r="F425" s="182">
        <v>145.619</v>
      </c>
      <c r="H425" s="31"/>
    </row>
    <row r="426" spans="2:8" s="1" customFormat="1" ht="16.8" customHeight="1">
      <c r="B426" s="31"/>
      <c r="C426" s="183" t="s">
        <v>3314</v>
      </c>
      <c r="H426" s="31"/>
    </row>
    <row r="427" spans="2:8" s="1" customFormat="1" ht="16.8" customHeight="1">
      <c r="B427" s="31"/>
      <c r="C427" s="181" t="s">
        <v>260</v>
      </c>
      <c r="D427" s="181" t="s">
        <v>261</v>
      </c>
      <c r="E427" s="16" t="s">
        <v>204</v>
      </c>
      <c r="F427" s="182">
        <v>145.619</v>
      </c>
      <c r="H427" s="31"/>
    </row>
    <row r="428" spans="2:8" s="1" customFormat="1" ht="16.8" customHeight="1">
      <c r="B428" s="31"/>
      <c r="C428" s="181" t="s">
        <v>244</v>
      </c>
      <c r="D428" s="181" t="s">
        <v>245</v>
      </c>
      <c r="E428" s="16" t="s">
        <v>204</v>
      </c>
      <c r="F428" s="182">
        <v>602.05999999999995</v>
      </c>
      <c r="H428" s="31"/>
    </row>
    <row r="429" spans="2:8" s="1" customFormat="1" ht="16.8" customHeight="1">
      <c r="B429" s="31"/>
      <c r="C429" s="181" t="s">
        <v>268</v>
      </c>
      <c r="D429" s="181" t="s">
        <v>269</v>
      </c>
      <c r="E429" s="16" t="s">
        <v>238</v>
      </c>
      <c r="F429" s="182">
        <v>294.47800000000001</v>
      </c>
      <c r="H429" s="31"/>
    </row>
    <row r="430" spans="2:8" s="1" customFormat="1" ht="16.8" customHeight="1">
      <c r="B430" s="31"/>
      <c r="C430" s="177" t="s">
        <v>126</v>
      </c>
      <c r="D430" s="178" t="s">
        <v>126</v>
      </c>
      <c r="E430" s="179" t="s">
        <v>19</v>
      </c>
      <c r="F430" s="180">
        <v>249.624</v>
      </c>
      <c r="H430" s="31"/>
    </row>
    <row r="431" spans="2:8" s="1" customFormat="1" ht="16.8" customHeight="1">
      <c r="B431" s="31"/>
      <c r="C431" s="181" t="s">
        <v>126</v>
      </c>
      <c r="D431" s="181" t="s">
        <v>1480</v>
      </c>
      <c r="E431" s="16" t="s">
        <v>19</v>
      </c>
      <c r="F431" s="182">
        <v>249.624</v>
      </c>
      <c r="H431" s="31"/>
    </row>
    <row r="432" spans="2:8" s="1" customFormat="1" ht="16.8" customHeight="1">
      <c r="B432" s="31"/>
      <c r="C432" s="183" t="s">
        <v>3314</v>
      </c>
      <c r="H432" s="31"/>
    </row>
    <row r="433" spans="2:8" s="1" customFormat="1" ht="20.399999999999999">
      <c r="B433" s="31"/>
      <c r="C433" s="181" t="s">
        <v>223</v>
      </c>
      <c r="D433" s="181" t="s">
        <v>224</v>
      </c>
      <c r="E433" s="16" t="s">
        <v>204</v>
      </c>
      <c r="F433" s="182">
        <v>249.624</v>
      </c>
      <c r="H433" s="31"/>
    </row>
    <row r="434" spans="2:8" s="1" customFormat="1" ht="20.399999999999999">
      <c r="B434" s="31"/>
      <c r="C434" s="181" t="s">
        <v>230</v>
      </c>
      <c r="D434" s="181" t="s">
        <v>231</v>
      </c>
      <c r="E434" s="16" t="s">
        <v>204</v>
      </c>
      <c r="F434" s="182">
        <v>249.624</v>
      </c>
      <c r="H434" s="31"/>
    </row>
    <row r="435" spans="2:8" s="1" customFormat="1" ht="20.399999999999999">
      <c r="B435" s="31"/>
      <c r="C435" s="181" t="s">
        <v>236</v>
      </c>
      <c r="D435" s="181" t="s">
        <v>237</v>
      </c>
      <c r="E435" s="16" t="s">
        <v>238</v>
      </c>
      <c r="F435" s="182">
        <v>474.286</v>
      </c>
      <c r="H435" s="31"/>
    </row>
    <row r="436" spans="2:8" s="1" customFormat="1" ht="16.8" customHeight="1">
      <c r="B436" s="31"/>
      <c r="C436" s="177" t="s">
        <v>1419</v>
      </c>
      <c r="D436" s="178" t="s">
        <v>1420</v>
      </c>
      <c r="E436" s="179" t="s">
        <v>19</v>
      </c>
      <c r="F436" s="180">
        <v>2394</v>
      </c>
      <c r="H436" s="31"/>
    </row>
    <row r="437" spans="2:8" s="1" customFormat="1" ht="16.8" customHeight="1">
      <c r="B437" s="31"/>
      <c r="C437" s="181" t="s">
        <v>1419</v>
      </c>
      <c r="D437" s="181" t="s">
        <v>1938</v>
      </c>
      <c r="E437" s="16" t="s">
        <v>19</v>
      </c>
      <c r="F437" s="182">
        <v>2394</v>
      </c>
      <c r="H437" s="31"/>
    </row>
    <row r="438" spans="2:8" s="1" customFormat="1" ht="16.8" customHeight="1">
      <c r="B438" s="31"/>
      <c r="C438" s="183" t="s">
        <v>3314</v>
      </c>
      <c r="H438" s="31"/>
    </row>
    <row r="439" spans="2:8" s="1" customFormat="1" ht="16.8" customHeight="1">
      <c r="B439" s="31"/>
      <c r="C439" s="181" t="s">
        <v>1934</v>
      </c>
      <c r="D439" s="181" t="s">
        <v>1935</v>
      </c>
      <c r="E439" s="16" t="s">
        <v>460</v>
      </c>
      <c r="F439" s="182">
        <v>2394</v>
      </c>
      <c r="H439" s="31"/>
    </row>
    <row r="440" spans="2:8" s="1" customFormat="1" ht="16.8" customHeight="1">
      <c r="B440" s="31"/>
      <c r="C440" s="181" t="s">
        <v>260</v>
      </c>
      <c r="D440" s="181" t="s">
        <v>261</v>
      </c>
      <c r="E440" s="16" t="s">
        <v>204</v>
      </c>
      <c r="F440" s="182">
        <v>145.619</v>
      </c>
      <c r="H440" s="31"/>
    </row>
    <row r="441" spans="2:8" s="1" customFormat="1" ht="16.8" customHeight="1">
      <c r="B441" s="31"/>
      <c r="C441" s="181" t="s">
        <v>1929</v>
      </c>
      <c r="D441" s="181" t="s">
        <v>1930</v>
      </c>
      <c r="E441" s="16" t="s">
        <v>460</v>
      </c>
      <c r="F441" s="182">
        <v>2394</v>
      </c>
      <c r="H441" s="31"/>
    </row>
    <row r="442" spans="2:8" s="1" customFormat="1" ht="20.399999999999999">
      <c r="B442" s="31"/>
      <c r="C442" s="181" t="s">
        <v>1945</v>
      </c>
      <c r="D442" s="181" t="s">
        <v>1946</v>
      </c>
      <c r="E442" s="16" t="s">
        <v>460</v>
      </c>
      <c r="F442" s="182">
        <v>2394</v>
      </c>
      <c r="H442" s="31"/>
    </row>
    <row r="443" spans="2:8" s="1" customFormat="1" ht="16.8" customHeight="1">
      <c r="B443" s="31"/>
      <c r="C443" s="181" t="s">
        <v>1985</v>
      </c>
      <c r="D443" s="181" t="s">
        <v>1986</v>
      </c>
      <c r="E443" s="16" t="s">
        <v>460</v>
      </c>
      <c r="F443" s="182">
        <v>3454</v>
      </c>
      <c r="H443" s="31"/>
    </row>
    <row r="444" spans="2:8" s="1" customFormat="1" ht="16.8" customHeight="1">
      <c r="B444" s="31"/>
      <c r="C444" s="177" t="s">
        <v>128</v>
      </c>
      <c r="D444" s="178" t="s">
        <v>129</v>
      </c>
      <c r="E444" s="179" t="s">
        <v>19</v>
      </c>
      <c r="F444" s="180">
        <v>780.42</v>
      </c>
      <c r="H444" s="31"/>
    </row>
    <row r="445" spans="2:8" s="1" customFormat="1" ht="16.8" customHeight="1">
      <c r="B445" s="31"/>
      <c r="C445" s="181" t="s">
        <v>128</v>
      </c>
      <c r="D445" s="181" t="s">
        <v>1440</v>
      </c>
      <c r="E445" s="16" t="s">
        <v>19</v>
      </c>
      <c r="F445" s="182">
        <v>780.42</v>
      </c>
      <c r="H445" s="31"/>
    </row>
    <row r="446" spans="2:8" s="1" customFormat="1" ht="16.8" customHeight="1">
      <c r="B446" s="31"/>
      <c r="C446" s="183" t="s">
        <v>3314</v>
      </c>
      <c r="H446" s="31"/>
    </row>
    <row r="447" spans="2:8" s="1" customFormat="1" ht="16.8" customHeight="1">
      <c r="B447" s="31"/>
      <c r="C447" s="181" t="s">
        <v>190</v>
      </c>
      <c r="D447" s="181" t="s">
        <v>191</v>
      </c>
      <c r="E447" s="16" t="s">
        <v>192</v>
      </c>
      <c r="F447" s="182">
        <v>780.42</v>
      </c>
      <c r="H447" s="31"/>
    </row>
    <row r="448" spans="2:8" s="1" customFormat="1" ht="20.399999999999999">
      <c r="B448" s="31"/>
      <c r="C448" s="181" t="s">
        <v>274</v>
      </c>
      <c r="D448" s="181" t="s">
        <v>275</v>
      </c>
      <c r="E448" s="16" t="s">
        <v>192</v>
      </c>
      <c r="F448" s="182">
        <v>780.42</v>
      </c>
      <c r="H448" s="31"/>
    </row>
    <row r="449" spans="2:8" s="1" customFormat="1" ht="16.8" customHeight="1">
      <c r="B449" s="31"/>
      <c r="C449" s="181" t="s">
        <v>280</v>
      </c>
      <c r="D449" s="181" t="s">
        <v>281</v>
      </c>
      <c r="E449" s="16" t="s">
        <v>192</v>
      </c>
      <c r="F449" s="182">
        <v>780.42</v>
      </c>
      <c r="H449" s="31"/>
    </row>
    <row r="450" spans="2:8" s="1" customFormat="1" ht="16.8" customHeight="1">
      <c r="B450" s="31"/>
      <c r="C450" s="177" t="s">
        <v>132</v>
      </c>
      <c r="D450" s="178" t="s">
        <v>133</v>
      </c>
      <c r="E450" s="179" t="s">
        <v>19</v>
      </c>
      <c r="F450" s="180">
        <v>1770.93</v>
      </c>
      <c r="H450" s="31"/>
    </row>
    <row r="451" spans="2:8" s="1" customFormat="1" ht="16.8" customHeight="1">
      <c r="B451" s="31"/>
      <c r="C451" s="177" t="s">
        <v>1423</v>
      </c>
      <c r="D451" s="178" t="s">
        <v>971</v>
      </c>
      <c r="E451" s="179" t="s">
        <v>19</v>
      </c>
      <c r="F451" s="180">
        <v>1.0369999999999999</v>
      </c>
      <c r="H451" s="31"/>
    </row>
    <row r="452" spans="2:8" s="1" customFormat="1" ht="16.8" customHeight="1">
      <c r="B452" s="31"/>
      <c r="C452" s="181" t="s">
        <v>1423</v>
      </c>
      <c r="D452" s="181" t="s">
        <v>1446</v>
      </c>
      <c r="E452" s="16" t="s">
        <v>19</v>
      </c>
      <c r="F452" s="182">
        <v>1.0369999999999999</v>
      </c>
      <c r="H452" s="31"/>
    </row>
    <row r="453" spans="2:8" s="1" customFormat="1" ht="16.8" customHeight="1">
      <c r="B453" s="31"/>
      <c r="C453" s="183" t="s">
        <v>3314</v>
      </c>
      <c r="H453" s="31"/>
    </row>
    <row r="454" spans="2:8" s="1" customFormat="1" ht="16.8" customHeight="1">
      <c r="B454" s="31"/>
      <c r="C454" s="181" t="s">
        <v>1441</v>
      </c>
      <c r="D454" s="181" t="s">
        <v>1442</v>
      </c>
      <c r="E454" s="16" t="s">
        <v>204</v>
      </c>
      <c r="F454" s="182">
        <v>1.0369999999999999</v>
      </c>
      <c r="H454" s="31"/>
    </row>
    <row r="455" spans="2:8" s="1" customFormat="1" ht="20.399999999999999">
      <c r="B455" s="31"/>
      <c r="C455" s="181" t="s">
        <v>223</v>
      </c>
      <c r="D455" s="181" t="s">
        <v>224</v>
      </c>
      <c r="E455" s="16" t="s">
        <v>204</v>
      </c>
      <c r="F455" s="182">
        <v>249.624</v>
      </c>
      <c r="H455" s="31"/>
    </row>
    <row r="456" spans="2:8" s="1" customFormat="1" ht="16.8" customHeight="1">
      <c r="B456" s="31"/>
      <c r="C456" s="177" t="s">
        <v>1425</v>
      </c>
      <c r="D456" s="178" t="s">
        <v>971</v>
      </c>
      <c r="E456" s="179" t="s">
        <v>19</v>
      </c>
      <c r="F456" s="180">
        <v>0.6</v>
      </c>
      <c r="H456" s="31"/>
    </row>
    <row r="457" spans="2:8" s="1" customFormat="1" ht="16.8" customHeight="1">
      <c r="B457" s="31"/>
      <c r="C457" s="181" t="s">
        <v>1425</v>
      </c>
      <c r="D457" s="181" t="s">
        <v>1448</v>
      </c>
      <c r="E457" s="16" t="s">
        <v>19</v>
      </c>
      <c r="F457" s="182">
        <v>0.6</v>
      </c>
      <c r="H457" s="31"/>
    </row>
    <row r="458" spans="2:8" s="1" customFormat="1" ht="16.8" customHeight="1">
      <c r="B458" s="31"/>
      <c r="C458" s="183" t="s">
        <v>3314</v>
      </c>
      <c r="H458" s="31"/>
    </row>
    <row r="459" spans="2:8" s="1" customFormat="1" ht="20.399999999999999">
      <c r="B459" s="31"/>
      <c r="C459" s="181" t="s">
        <v>210</v>
      </c>
      <c r="D459" s="181" t="s">
        <v>211</v>
      </c>
      <c r="E459" s="16" t="s">
        <v>204</v>
      </c>
      <c r="F459" s="182">
        <v>0.6</v>
      </c>
      <c r="H459" s="31"/>
    </row>
    <row r="460" spans="2:8" s="1" customFormat="1" ht="20.399999999999999">
      <c r="B460" s="31"/>
      <c r="C460" s="181" t="s">
        <v>223</v>
      </c>
      <c r="D460" s="181" t="s">
        <v>224</v>
      </c>
      <c r="E460" s="16" t="s">
        <v>204</v>
      </c>
      <c r="F460" s="182">
        <v>249.624</v>
      </c>
      <c r="H460" s="31"/>
    </row>
    <row r="461" spans="2:8" s="1" customFormat="1" ht="16.8" customHeight="1">
      <c r="B461" s="31"/>
      <c r="C461" s="181" t="s">
        <v>244</v>
      </c>
      <c r="D461" s="181" t="s">
        <v>245</v>
      </c>
      <c r="E461" s="16" t="s">
        <v>204</v>
      </c>
      <c r="F461" s="182">
        <v>602.05999999999995</v>
      </c>
      <c r="H461" s="31"/>
    </row>
    <row r="462" spans="2:8" s="1" customFormat="1" ht="16.8" customHeight="1">
      <c r="B462" s="31"/>
      <c r="C462" s="177" t="s">
        <v>1427</v>
      </c>
      <c r="D462" s="178" t="s">
        <v>1428</v>
      </c>
      <c r="E462" s="179" t="s">
        <v>19</v>
      </c>
      <c r="F462" s="180">
        <v>2.7</v>
      </c>
      <c r="H462" s="31"/>
    </row>
    <row r="463" spans="2:8" s="1" customFormat="1" ht="16.8" customHeight="1">
      <c r="B463" s="31"/>
      <c r="C463" s="181" t="s">
        <v>1427</v>
      </c>
      <c r="D463" s="181" t="s">
        <v>1454</v>
      </c>
      <c r="E463" s="16" t="s">
        <v>19</v>
      </c>
      <c r="F463" s="182">
        <v>2.7</v>
      </c>
      <c r="H463" s="31"/>
    </row>
    <row r="464" spans="2:8" s="1" customFormat="1" ht="16.8" customHeight="1">
      <c r="B464" s="31"/>
      <c r="C464" s="183" t="s">
        <v>3314</v>
      </c>
      <c r="H464" s="31"/>
    </row>
    <row r="465" spans="2:8" s="1" customFormat="1" ht="20.399999999999999">
      <c r="B465" s="31"/>
      <c r="C465" s="181" t="s">
        <v>1449</v>
      </c>
      <c r="D465" s="181" t="s">
        <v>1450</v>
      </c>
      <c r="E465" s="16" t="s">
        <v>204</v>
      </c>
      <c r="F465" s="182">
        <v>2.7</v>
      </c>
      <c r="H465" s="31"/>
    </row>
    <row r="466" spans="2:8" s="1" customFormat="1" ht="20.399999999999999">
      <c r="B466" s="31"/>
      <c r="C466" s="181" t="s">
        <v>223</v>
      </c>
      <c r="D466" s="181" t="s">
        <v>224</v>
      </c>
      <c r="E466" s="16" t="s">
        <v>204</v>
      </c>
      <c r="F466" s="182">
        <v>249.624</v>
      </c>
      <c r="H466" s="31"/>
    </row>
    <row r="467" spans="2:8" s="1" customFormat="1" ht="16.8" customHeight="1">
      <c r="B467" s="31"/>
      <c r="C467" s="181" t="s">
        <v>244</v>
      </c>
      <c r="D467" s="181" t="s">
        <v>245</v>
      </c>
      <c r="E467" s="16" t="s">
        <v>204</v>
      </c>
      <c r="F467" s="182">
        <v>602.05999999999995</v>
      </c>
      <c r="H467" s="31"/>
    </row>
    <row r="468" spans="2:8" s="1" customFormat="1" ht="16.8" customHeight="1">
      <c r="B468" s="31"/>
      <c r="C468" s="177" t="s">
        <v>1430</v>
      </c>
      <c r="D468" s="178" t="s">
        <v>971</v>
      </c>
      <c r="E468" s="179" t="s">
        <v>19</v>
      </c>
      <c r="F468" s="180">
        <v>10.659000000000001</v>
      </c>
      <c r="H468" s="31"/>
    </row>
    <row r="469" spans="2:8" s="1" customFormat="1" ht="16.8" customHeight="1">
      <c r="B469" s="31"/>
      <c r="C469" s="181" t="s">
        <v>1430</v>
      </c>
      <c r="D469" s="181" t="s">
        <v>1460</v>
      </c>
      <c r="E469" s="16" t="s">
        <v>19</v>
      </c>
      <c r="F469" s="182">
        <v>10.659000000000001</v>
      </c>
      <c r="H469" s="31"/>
    </row>
    <row r="470" spans="2:8" s="1" customFormat="1" ht="16.8" customHeight="1">
      <c r="B470" s="31"/>
      <c r="C470" s="183" t="s">
        <v>3314</v>
      </c>
      <c r="H470" s="31"/>
    </row>
    <row r="471" spans="2:8" s="1" customFormat="1" ht="20.399999999999999">
      <c r="B471" s="31"/>
      <c r="C471" s="181" t="s">
        <v>1455</v>
      </c>
      <c r="D471" s="181" t="s">
        <v>1456</v>
      </c>
      <c r="E471" s="16" t="s">
        <v>204</v>
      </c>
      <c r="F471" s="182">
        <v>10.659000000000001</v>
      </c>
      <c r="H471" s="31"/>
    </row>
    <row r="472" spans="2:8" s="1" customFormat="1" ht="20.399999999999999">
      <c r="B472" s="31"/>
      <c r="C472" s="181" t="s">
        <v>223</v>
      </c>
      <c r="D472" s="181" t="s">
        <v>224</v>
      </c>
      <c r="E472" s="16" t="s">
        <v>204</v>
      </c>
      <c r="F472" s="182">
        <v>249.624</v>
      </c>
      <c r="H472" s="31"/>
    </row>
    <row r="473" spans="2:8" s="1" customFormat="1" ht="16.8" customHeight="1">
      <c r="B473" s="31"/>
      <c r="C473" s="181" t="s">
        <v>244</v>
      </c>
      <c r="D473" s="181" t="s">
        <v>245</v>
      </c>
      <c r="E473" s="16" t="s">
        <v>204</v>
      </c>
      <c r="F473" s="182">
        <v>602.05999999999995</v>
      </c>
      <c r="H473" s="31"/>
    </row>
    <row r="474" spans="2:8" s="1" customFormat="1" ht="16.8" customHeight="1">
      <c r="B474" s="31"/>
      <c r="C474" s="177" t="s">
        <v>3333</v>
      </c>
      <c r="D474" s="178" t="s">
        <v>971</v>
      </c>
      <c r="E474" s="179" t="s">
        <v>19</v>
      </c>
      <c r="F474" s="180">
        <v>836.68799999999999</v>
      </c>
      <c r="H474" s="31"/>
    </row>
    <row r="475" spans="2:8" s="1" customFormat="1" ht="16.8" customHeight="1">
      <c r="B475" s="31"/>
      <c r="C475" s="181" t="s">
        <v>19</v>
      </c>
      <c r="D475" s="181" t="s">
        <v>1469</v>
      </c>
      <c r="E475" s="16" t="s">
        <v>19</v>
      </c>
      <c r="F475" s="182">
        <v>281.78800000000001</v>
      </c>
      <c r="H475" s="31"/>
    </row>
    <row r="476" spans="2:8" s="1" customFormat="1" ht="16.8" customHeight="1">
      <c r="B476" s="31"/>
      <c r="C476" s="181" t="s">
        <v>19</v>
      </c>
      <c r="D476" s="181" t="s">
        <v>1466</v>
      </c>
      <c r="E476" s="16" t="s">
        <v>19</v>
      </c>
      <c r="F476" s="182">
        <v>234.029</v>
      </c>
      <c r="H476" s="31"/>
    </row>
    <row r="477" spans="2:8" s="1" customFormat="1" ht="16.8" customHeight="1">
      <c r="B477" s="31"/>
      <c r="C477" s="181" t="s">
        <v>19</v>
      </c>
      <c r="D477" s="181" t="s">
        <v>1467</v>
      </c>
      <c r="E477" s="16" t="s">
        <v>19</v>
      </c>
      <c r="F477" s="182">
        <v>158.946</v>
      </c>
      <c r="H477" s="31"/>
    </row>
    <row r="478" spans="2:8" s="1" customFormat="1" ht="16.8" customHeight="1">
      <c r="B478" s="31"/>
      <c r="C478" s="181" t="s">
        <v>19</v>
      </c>
      <c r="D478" s="181" t="s">
        <v>1468</v>
      </c>
      <c r="E478" s="16" t="s">
        <v>19</v>
      </c>
      <c r="F478" s="182">
        <v>161.92500000000001</v>
      </c>
      <c r="H478" s="31"/>
    </row>
    <row r="479" spans="2:8" s="1" customFormat="1" ht="16.8" customHeight="1">
      <c r="B479" s="31"/>
      <c r="C479" s="181" t="s">
        <v>3333</v>
      </c>
      <c r="D479" s="181" t="s">
        <v>251</v>
      </c>
      <c r="E479" s="16" t="s">
        <v>19</v>
      </c>
      <c r="F479" s="182">
        <v>836.68799999999999</v>
      </c>
      <c r="H479" s="31"/>
    </row>
    <row r="480" spans="2:8" s="1" customFormat="1" ht="16.8" customHeight="1">
      <c r="B480" s="31"/>
      <c r="C480" s="177" t="s">
        <v>3334</v>
      </c>
      <c r="D480" s="178" t="s">
        <v>971</v>
      </c>
      <c r="E480" s="179" t="s">
        <v>19</v>
      </c>
      <c r="F480" s="180">
        <v>95.167000000000002</v>
      </c>
      <c r="H480" s="31"/>
    </row>
    <row r="481" spans="2:8" s="1" customFormat="1" ht="16.8" customHeight="1">
      <c r="B481" s="31"/>
      <c r="C481" s="181" t="s">
        <v>3334</v>
      </c>
      <c r="D481" s="181" t="s">
        <v>3335</v>
      </c>
      <c r="E481" s="16" t="s">
        <v>19</v>
      </c>
      <c r="F481" s="182">
        <v>95.167000000000002</v>
      </c>
      <c r="H481" s="31"/>
    </row>
    <row r="482" spans="2:8" s="1" customFormat="1" ht="16.8" customHeight="1">
      <c r="B482" s="31"/>
      <c r="C482" s="177" t="s">
        <v>3336</v>
      </c>
      <c r="D482" s="178" t="s">
        <v>971</v>
      </c>
      <c r="E482" s="179" t="s">
        <v>19</v>
      </c>
      <c r="F482" s="180">
        <v>1029.0630000000001</v>
      </c>
      <c r="H482" s="31"/>
    </row>
    <row r="483" spans="2:8" s="1" customFormat="1" ht="16.8" customHeight="1">
      <c r="B483" s="31"/>
      <c r="C483" s="181" t="s">
        <v>19</v>
      </c>
      <c r="D483" s="181" t="s">
        <v>3337</v>
      </c>
      <c r="E483" s="16" t="s">
        <v>19</v>
      </c>
      <c r="F483" s="182">
        <v>301.57100000000003</v>
      </c>
      <c r="H483" s="31"/>
    </row>
    <row r="484" spans="2:8" s="1" customFormat="1" ht="16.8" customHeight="1">
      <c r="B484" s="31"/>
      <c r="C484" s="181" t="s">
        <v>19</v>
      </c>
      <c r="D484" s="181" t="s">
        <v>3338</v>
      </c>
      <c r="E484" s="16" t="s">
        <v>19</v>
      </c>
      <c r="F484" s="182">
        <v>312.34199999999998</v>
      </c>
      <c r="H484" s="31"/>
    </row>
    <row r="485" spans="2:8" s="1" customFormat="1" ht="16.8" customHeight="1">
      <c r="B485" s="31"/>
      <c r="C485" s="181" t="s">
        <v>19</v>
      </c>
      <c r="D485" s="181" t="s">
        <v>3339</v>
      </c>
      <c r="E485" s="16" t="s">
        <v>19</v>
      </c>
      <c r="F485" s="182">
        <v>207.44300000000001</v>
      </c>
      <c r="H485" s="31"/>
    </row>
    <row r="486" spans="2:8" s="1" customFormat="1" ht="16.8" customHeight="1">
      <c r="B486" s="31"/>
      <c r="C486" s="181" t="s">
        <v>19</v>
      </c>
      <c r="D486" s="181" t="s">
        <v>3340</v>
      </c>
      <c r="E486" s="16" t="s">
        <v>19</v>
      </c>
      <c r="F486" s="182">
        <v>207.70699999999999</v>
      </c>
      <c r="H486" s="31"/>
    </row>
    <row r="487" spans="2:8" s="1" customFormat="1" ht="16.8" customHeight="1">
      <c r="B487" s="31"/>
      <c r="C487" s="181" t="s">
        <v>3336</v>
      </c>
      <c r="D487" s="181" t="s">
        <v>251</v>
      </c>
      <c r="E487" s="16" t="s">
        <v>19</v>
      </c>
      <c r="F487" s="182">
        <v>1029.0630000000001</v>
      </c>
      <c r="H487" s="31"/>
    </row>
    <row r="488" spans="2:8" s="1" customFormat="1" ht="16.8" customHeight="1">
      <c r="B488" s="31"/>
      <c r="C488" s="177" t="s">
        <v>139</v>
      </c>
      <c r="D488" s="178" t="s">
        <v>140</v>
      </c>
      <c r="E488" s="179" t="s">
        <v>19</v>
      </c>
      <c r="F488" s="180">
        <v>1.52</v>
      </c>
      <c r="H488" s="31"/>
    </row>
    <row r="489" spans="2:8" s="1" customFormat="1" ht="16.8" customHeight="1">
      <c r="B489" s="31"/>
      <c r="C489" s="177" t="s">
        <v>3325</v>
      </c>
      <c r="D489" s="178" t="s">
        <v>140</v>
      </c>
      <c r="E489" s="179" t="s">
        <v>19</v>
      </c>
      <c r="F489" s="180">
        <v>1.52</v>
      </c>
      <c r="H489" s="31"/>
    </row>
    <row r="490" spans="2:8" s="1" customFormat="1" ht="16.8" customHeight="1">
      <c r="B490" s="31"/>
      <c r="C490" s="177" t="s">
        <v>142</v>
      </c>
      <c r="D490" s="178" t="s">
        <v>971</v>
      </c>
      <c r="E490" s="179" t="s">
        <v>19</v>
      </c>
      <c r="F490" s="180">
        <v>1627.86</v>
      </c>
      <c r="H490" s="31"/>
    </row>
    <row r="491" spans="2:8" s="1" customFormat="1" ht="16.8" customHeight="1">
      <c r="B491" s="31"/>
      <c r="C491" s="177" t="s">
        <v>3320</v>
      </c>
      <c r="D491" s="178" t="s">
        <v>971</v>
      </c>
      <c r="E491" s="179" t="s">
        <v>19</v>
      </c>
      <c r="F491" s="180">
        <v>1627.86</v>
      </c>
      <c r="H491" s="31"/>
    </row>
    <row r="492" spans="2:8" s="1" customFormat="1" ht="16.8" customHeight="1">
      <c r="B492" s="31"/>
      <c r="C492" s="177" t="s">
        <v>973</v>
      </c>
      <c r="D492" s="178" t="s">
        <v>971</v>
      </c>
      <c r="E492" s="179" t="s">
        <v>19</v>
      </c>
      <c r="F492" s="180">
        <v>130.19999999999999</v>
      </c>
      <c r="H492" s="31"/>
    </row>
    <row r="493" spans="2:8" s="1" customFormat="1" ht="16.8" customHeight="1">
      <c r="B493" s="31"/>
      <c r="C493" s="177" t="s">
        <v>722</v>
      </c>
      <c r="D493" s="178" t="s">
        <v>971</v>
      </c>
      <c r="E493" s="179" t="s">
        <v>19</v>
      </c>
      <c r="F493" s="180">
        <v>17.5</v>
      </c>
      <c r="H493" s="31"/>
    </row>
    <row r="494" spans="2:8" s="1" customFormat="1" ht="16.8" customHeight="1">
      <c r="B494" s="31"/>
      <c r="C494" s="177" t="s">
        <v>1145</v>
      </c>
      <c r="D494" s="178" t="s">
        <v>971</v>
      </c>
      <c r="E494" s="179" t="s">
        <v>19</v>
      </c>
      <c r="F494" s="180">
        <v>836.68799999999999</v>
      </c>
      <c r="H494" s="31"/>
    </row>
    <row r="495" spans="2:8" s="1" customFormat="1" ht="16.8" customHeight="1">
      <c r="B495" s="31"/>
      <c r="C495" s="181" t="s">
        <v>19</v>
      </c>
      <c r="D495" s="181" t="s">
        <v>1466</v>
      </c>
      <c r="E495" s="16" t="s">
        <v>19</v>
      </c>
      <c r="F495" s="182">
        <v>234.029</v>
      </c>
      <c r="H495" s="31"/>
    </row>
    <row r="496" spans="2:8" s="1" customFormat="1" ht="16.8" customHeight="1">
      <c r="B496" s="31"/>
      <c r="C496" s="181" t="s">
        <v>19</v>
      </c>
      <c r="D496" s="181" t="s">
        <v>1467</v>
      </c>
      <c r="E496" s="16" t="s">
        <v>19</v>
      </c>
      <c r="F496" s="182">
        <v>158.946</v>
      </c>
      <c r="H496" s="31"/>
    </row>
    <row r="497" spans="2:8" s="1" customFormat="1" ht="16.8" customHeight="1">
      <c r="B497" s="31"/>
      <c r="C497" s="181" t="s">
        <v>19</v>
      </c>
      <c r="D497" s="181" t="s">
        <v>1468</v>
      </c>
      <c r="E497" s="16" t="s">
        <v>19</v>
      </c>
      <c r="F497" s="182">
        <v>161.92500000000001</v>
      </c>
      <c r="H497" s="31"/>
    </row>
    <row r="498" spans="2:8" s="1" customFormat="1" ht="16.8" customHeight="1">
      <c r="B498" s="31"/>
      <c r="C498" s="181" t="s">
        <v>19</v>
      </c>
      <c r="D498" s="181" t="s">
        <v>1469</v>
      </c>
      <c r="E498" s="16" t="s">
        <v>19</v>
      </c>
      <c r="F498" s="182">
        <v>281.78800000000001</v>
      </c>
      <c r="H498" s="31"/>
    </row>
    <row r="499" spans="2:8" s="1" customFormat="1" ht="16.8" customHeight="1">
      <c r="B499" s="31"/>
      <c r="C499" s="181" t="s">
        <v>1145</v>
      </c>
      <c r="D499" s="181" t="s">
        <v>251</v>
      </c>
      <c r="E499" s="16" t="s">
        <v>19</v>
      </c>
      <c r="F499" s="182">
        <v>836.68799999999999</v>
      </c>
      <c r="H499" s="31"/>
    </row>
    <row r="500" spans="2:8" s="1" customFormat="1" ht="16.8" customHeight="1">
      <c r="B500" s="31"/>
      <c r="C500" s="183" t="s">
        <v>3314</v>
      </c>
      <c r="H500" s="31"/>
    </row>
    <row r="501" spans="2:8" s="1" customFormat="1" ht="20.399999999999999">
      <c r="B501" s="31"/>
      <c r="C501" s="181" t="s">
        <v>1461</v>
      </c>
      <c r="D501" s="181" t="s">
        <v>1462</v>
      </c>
      <c r="E501" s="16" t="s">
        <v>204</v>
      </c>
      <c r="F501" s="182">
        <v>836.68799999999999</v>
      </c>
      <c r="H501" s="31"/>
    </row>
    <row r="502" spans="2:8" s="1" customFormat="1" ht="20.399999999999999">
      <c r="B502" s="31"/>
      <c r="C502" s="181" t="s">
        <v>223</v>
      </c>
      <c r="D502" s="181" t="s">
        <v>224</v>
      </c>
      <c r="E502" s="16" t="s">
        <v>204</v>
      </c>
      <c r="F502" s="182">
        <v>249.624</v>
      </c>
      <c r="H502" s="31"/>
    </row>
    <row r="503" spans="2:8" s="1" customFormat="1" ht="16.8" customHeight="1">
      <c r="B503" s="31"/>
      <c r="C503" s="181" t="s">
        <v>244</v>
      </c>
      <c r="D503" s="181" t="s">
        <v>245</v>
      </c>
      <c r="E503" s="16" t="s">
        <v>204</v>
      </c>
      <c r="F503" s="182">
        <v>602.05999999999995</v>
      </c>
      <c r="H503" s="31"/>
    </row>
    <row r="504" spans="2:8" s="1" customFormat="1" ht="16.8" customHeight="1">
      <c r="B504" s="31"/>
      <c r="C504" s="177" t="s">
        <v>150</v>
      </c>
      <c r="D504" s="178" t="s">
        <v>150</v>
      </c>
      <c r="E504" s="179" t="s">
        <v>19</v>
      </c>
      <c r="F504" s="180">
        <v>602.05999999999995</v>
      </c>
      <c r="H504" s="31"/>
    </row>
    <row r="505" spans="2:8" s="1" customFormat="1" ht="16.8" customHeight="1">
      <c r="B505" s="31"/>
      <c r="C505" s="181" t="s">
        <v>19</v>
      </c>
      <c r="D505" s="181" t="s">
        <v>1485</v>
      </c>
      <c r="E505" s="16" t="s">
        <v>19</v>
      </c>
      <c r="F505" s="182">
        <v>850.64700000000005</v>
      </c>
      <c r="H505" s="31"/>
    </row>
    <row r="506" spans="2:8" s="1" customFormat="1" ht="16.8" customHeight="1">
      <c r="B506" s="31"/>
      <c r="C506" s="181" t="s">
        <v>19</v>
      </c>
      <c r="D506" s="181" t="s">
        <v>1486</v>
      </c>
      <c r="E506" s="16" t="s">
        <v>19</v>
      </c>
      <c r="F506" s="182">
        <v>-248.58699999999999</v>
      </c>
      <c r="H506" s="31"/>
    </row>
    <row r="507" spans="2:8" s="1" customFormat="1" ht="16.8" customHeight="1">
      <c r="B507" s="31"/>
      <c r="C507" s="181" t="s">
        <v>150</v>
      </c>
      <c r="D507" s="181" t="s">
        <v>251</v>
      </c>
      <c r="E507" s="16" t="s">
        <v>19</v>
      </c>
      <c r="F507" s="182">
        <v>602.05999999999995</v>
      </c>
      <c r="H507" s="31"/>
    </row>
    <row r="508" spans="2:8" s="1" customFormat="1" ht="16.8" customHeight="1">
      <c r="B508" s="31"/>
      <c r="C508" s="183" t="s">
        <v>3314</v>
      </c>
      <c r="H508" s="31"/>
    </row>
    <row r="509" spans="2:8" s="1" customFormat="1" ht="16.8" customHeight="1">
      <c r="B509" s="31"/>
      <c r="C509" s="181" t="s">
        <v>244</v>
      </c>
      <c r="D509" s="181" t="s">
        <v>245</v>
      </c>
      <c r="E509" s="16" t="s">
        <v>204</v>
      </c>
      <c r="F509" s="182">
        <v>602.05999999999995</v>
      </c>
      <c r="H509" s="31"/>
    </row>
    <row r="510" spans="2:8" s="1" customFormat="1" ht="20.399999999999999">
      <c r="B510" s="31"/>
      <c r="C510" s="181" t="s">
        <v>223</v>
      </c>
      <c r="D510" s="181" t="s">
        <v>224</v>
      </c>
      <c r="E510" s="16" t="s">
        <v>204</v>
      </c>
      <c r="F510" s="182">
        <v>249.624</v>
      </c>
      <c r="H510" s="31"/>
    </row>
    <row r="511" spans="2:8" s="1" customFormat="1" ht="16.8" customHeight="1">
      <c r="B511" s="31"/>
      <c r="C511" s="177" t="s">
        <v>1727</v>
      </c>
      <c r="D511" s="178" t="s">
        <v>3341</v>
      </c>
      <c r="E511" s="179" t="s">
        <v>19</v>
      </c>
      <c r="F511" s="180">
        <v>160</v>
      </c>
      <c r="H511" s="31"/>
    </row>
    <row r="512" spans="2:8" s="1" customFormat="1" ht="16.8" customHeight="1">
      <c r="B512" s="31"/>
      <c r="C512" s="181" t="s">
        <v>1727</v>
      </c>
      <c r="D512" s="181" t="s">
        <v>1728</v>
      </c>
      <c r="E512" s="16" t="s">
        <v>19</v>
      </c>
      <c r="F512" s="182">
        <v>160</v>
      </c>
      <c r="H512" s="31"/>
    </row>
    <row r="513" spans="2:8" s="1" customFormat="1" ht="16.8" customHeight="1">
      <c r="B513" s="31"/>
      <c r="C513" s="183" t="s">
        <v>3314</v>
      </c>
      <c r="H513" s="31"/>
    </row>
    <row r="514" spans="2:8" s="1" customFormat="1" ht="16.8" customHeight="1">
      <c r="B514" s="31"/>
      <c r="C514" s="181" t="s">
        <v>1722</v>
      </c>
      <c r="D514" s="181" t="s">
        <v>1723</v>
      </c>
      <c r="E514" s="16" t="s">
        <v>460</v>
      </c>
      <c r="F514" s="182">
        <v>160</v>
      </c>
      <c r="H514" s="31"/>
    </row>
    <row r="515" spans="2:8" s="1" customFormat="1" ht="16.8" customHeight="1">
      <c r="B515" s="31"/>
      <c r="C515" s="181" t="s">
        <v>1729</v>
      </c>
      <c r="D515" s="181" t="s">
        <v>1730</v>
      </c>
      <c r="E515" s="16" t="s">
        <v>288</v>
      </c>
      <c r="F515" s="182">
        <v>152</v>
      </c>
      <c r="H515" s="31"/>
    </row>
    <row r="516" spans="2:8" s="1" customFormat="1" ht="16.8" customHeight="1">
      <c r="B516" s="31"/>
      <c r="C516" s="177" t="s">
        <v>1717</v>
      </c>
      <c r="D516" s="178" t="s">
        <v>3342</v>
      </c>
      <c r="E516" s="179" t="s">
        <v>19</v>
      </c>
      <c r="F516" s="180">
        <v>4</v>
      </c>
      <c r="H516" s="31"/>
    </row>
    <row r="517" spans="2:8" s="1" customFormat="1" ht="16.8" customHeight="1">
      <c r="B517" s="31"/>
      <c r="C517" s="181" t="s">
        <v>1717</v>
      </c>
      <c r="D517" s="181" t="s">
        <v>1718</v>
      </c>
      <c r="E517" s="16" t="s">
        <v>19</v>
      </c>
      <c r="F517" s="182">
        <v>4</v>
      </c>
      <c r="H517" s="31"/>
    </row>
    <row r="518" spans="2:8" s="1" customFormat="1" ht="16.8" customHeight="1">
      <c r="B518" s="31"/>
      <c r="C518" s="183" t="s">
        <v>3314</v>
      </c>
      <c r="H518" s="31"/>
    </row>
    <row r="519" spans="2:8" s="1" customFormat="1" ht="16.8" customHeight="1">
      <c r="B519" s="31"/>
      <c r="C519" s="181" t="s">
        <v>1712</v>
      </c>
      <c r="D519" s="181" t="s">
        <v>1713</v>
      </c>
      <c r="E519" s="16" t="s">
        <v>460</v>
      </c>
      <c r="F519" s="182">
        <v>4</v>
      </c>
      <c r="H519" s="31"/>
    </row>
    <row r="520" spans="2:8" s="1" customFormat="1" ht="16.8" customHeight="1">
      <c r="B520" s="31"/>
      <c r="C520" s="181" t="s">
        <v>1719</v>
      </c>
      <c r="D520" s="181" t="s">
        <v>1720</v>
      </c>
      <c r="E520" s="16" t="s">
        <v>288</v>
      </c>
      <c r="F520" s="182">
        <v>2.48</v>
      </c>
      <c r="H520" s="31"/>
    </row>
    <row r="521" spans="2:8" s="1" customFormat="1" ht="26.4" customHeight="1">
      <c r="B521" s="31"/>
      <c r="C521" s="176" t="s">
        <v>3343</v>
      </c>
      <c r="D521" s="176" t="s">
        <v>101</v>
      </c>
      <c r="H521" s="31"/>
    </row>
    <row r="522" spans="2:8" s="1" customFormat="1" ht="16.8" customHeight="1">
      <c r="B522" s="31"/>
      <c r="C522" s="177" t="s">
        <v>118</v>
      </c>
      <c r="D522" s="178" t="s">
        <v>116</v>
      </c>
      <c r="E522" s="179" t="s">
        <v>19</v>
      </c>
      <c r="F522" s="180">
        <v>0.61799999999999999</v>
      </c>
      <c r="H522" s="31"/>
    </row>
    <row r="523" spans="2:8" s="1" customFormat="1" ht="16.8" customHeight="1">
      <c r="B523" s="31"/>
      <c r="C523" s="181" t="s">
        <v>118</v>
      </c>
      <c r="D523" s="181" t="s">
        <v>2200</v>
      </c>
      <c r="E523" s="16" t="s">
        <v>19</v>
      </c>
      <c r="F523" s="182">
        <v>0.61799999999999999</v>
      </c>
      <c r="H523" s="31"/>
    </row>
    <row r="524" spans="2:8" s="1" customFormat="1" ht="16.8" customHeight="1">
      <c r="B524" s="31"/>
      <c r="C524" s="177" t="s">
        <v>124</v>
      </c>
      <c r="D524" s="178" t="s">
        <v>122</v>
      </c>
      <c r="E524" s="179" t="s">
        <v>19</v>
      </c>
      <c r="F524" s="180">
        <v>2.391</v>
      </c>
      <c r="H524" s="31"/>
    </row>
    <row r="525" spans="2:8" s="1" customFormat="1" ht="16.8" customHeight="1">
      <c r="B525" s="31"/>
      <c r="C525" s="181" t="s">
        <v>124</v>
      </c>
      <c r="D525" s="181" t="s">
        <v>2080</v>
      </c>
      <c r="E525" s="16" t="s">
        <v>19</v>
      </c>
      <c r="F525" s="182">
        <v>2.391</v>
      </c>
      <c r="H525" s="31"/>
    </row>
    <row r="526" spans="2:8" s="1" customFormat="1" ht="16.8" customHeight="1">
      <c r="B526" s="31"/>
      <c r="C526" s="183" t="s">
        <v>3314</v>
      </c>
      <c r="H526" s="31"/>
    </row>
    <row r="527" spans="2:8" s="1" customFormat="1" ht="16.8" customHeight="1">
      <c r="B527" s="31"/>
      <c r="C527" s="181" t="s">
        <v>260</v>
      </c>
      <c r="D527" s="181" t="s">
        <v>261</v>
      </c>
      <c r="E527" s="16" t="s">
        <v>204</v>
      </c>
      <c r="F527" s="182">
        <v>2.391</v>
      </c>
      <c r="H527" s="31"/>
    </row>
    <row r="528" spans="2:8" s="1" customFormat="1" ht="16.8" customHeight="1">
      <c r="B528" s="31"/>
      <c r="C528" s="181" t="s">
        <v>268</v>
      </c>
      <c r="D528" s="181" t="s">
        <v>269</v>
      </c>
      <c r="E528" s="16" t="s">
        <v>238</v>
      </c>
      <c r="F528" s="182">
        <v>4.782</v>
      </c>
      <c r="H528" s="31"/>
    </row>
    <row r="529" spans="2:8" s="1" customFormat="1" ht="16.8" customHeight="1">
      <c r="B529" s="31"/>
      <c r="C529" s="177" t="s">
        <v>3344</v>
      </c>
      <c r="D529" s="178" t="s">
        <v>3345</v>
      </c>
      <c r="E529" s="179" t="s">
        <v>19</v>
      </c>
      <c r="F529" s="180">
        <v>121.5</v>
      </c>
      <c r="H529" s="31"/>
    </row>
    <row r="530" spans="2:8" s="1" customFormat="1" ht="16.8" customHeight="1">
      <c r="B530" s="31"/>
      <c r="C530" s="177" t="s">
        <v>126</v>
      </c>
      <c r="D530" s="178" t="s">
        <v>126</v>
      </c>
      <c r="E530" s="179" t="s">
        <v>19</v>
      </c>
      <c r="F530" s="180">
        <v>6.5720000000000001</v>
      </c>
      <c r="H530" s="31"/>
    </row>
    <row r="531" spans="2:8" s="1" customFormat="1" ht="16.8" customHeight="1">
      <c r="B531" s="31"/>
      <c r="C531" s="181" t="s">
        <v>126</v>
      </c>
      <c r="D531" s="181" t="s">
        <v>2073</v>
      </c>
      <c r="E531" s="16" t="s">
        <v>19</v>
      </c>
      <c r="F531" s="182">
        <v>6.5720000000000001</v>
      </c>
      <c r="H531" s="31"/>
    </row>
    <row r="532" spans="2:8" s="1" customFormat="1" ht="16.8" customHeight="1">
      <c r="B532" s="31"/>
      <c r="C532" s="183" t="s">
        <v>3314</v>
      </c>
      <c r="H532" s="31"/>
    </row>
    <row r="533" spans="2:8" s="1" customFormat="1" ht="20.399999999999999">
      <c r="B533" s="31"/>
      <c r="C533" s="181" t="s">
        <v>223</v>
      </c>
      <c r="D533" s="181" t="s">
        <v>224</v>
      </c>
      <c r="E533" s="16" t="s">
        <v>204</v>
      </c>
      <c r="F533" s="182">
        <v>6.5720000000000001</v>
      </c>
      <c r="H533" s="31"/>
    </row>
    <row r="534" spans="2:8" s="1" customFormat="1" ht="20.399999999999999">
      <c r="B534" s="31"/>
      <c r="C534" s="181" t="s">
        <v>230</v>
      </c>
      <c r="D534" s="181" t="s">
        <v>231</v>
      </c>
      <c r="E534" s="16" t="s">
        <v>204</v>
      </c>
      <c r="F534" s="182">
        <v>6.5720000000000001</v>
      </c>
      <c r="H534" s="31"/>
    </row>
    <row r="535" spans="2:8" s="1" customFormat="1" ht="20.399999999999999">
      <c r="B535" s="31"/>
      <c r="C535" s="181" t="s">
        <v>236</v>
      </c>
      <c r="D535" s="181" t="s">
        <v>237</v>
      </c>
      <c r="E535" s="16" t="s">
        <v>238</v>
      </c>
      <c r="F535" s="182">
        <v>12.487</v>
      </c>
      <c r="H535" s="31"/>
    </row>
    <row r="536" spans="2:8" s="1" customFormat="1" ht="16.8" customHeight="1">
      <c r="B536" s="31"/>
      <c r="C536" s="177" t="s">
        <v>3346</v>
      </c>
      <c r="D536" s="178" t="s">
        <v>3347</v>
      </c>
      <c r="E536" s="179" t="s">
        <v>19</v>
      </c>
      <c r="F536" s="180">
        <v>89.23</v>
      </c>
      <c r="H536" s="31"/>
    </row>
    <row r="537" spans="2:8" s="1" customFormat="1" ht="16.8" customHeight="1">
      <c r="B537" s="31"/>
      <c r="C537" s="177" t="s">
        <v>139</v>
      </c>
      <c r="D537" s="178" t="s">
        <v>971</v>
      </c>
      <c r="E537" s="179" t="s">
        <v>19</v>
      </c>
      <c r="F537" s="180">
        <v>54.387999999999998</v>
      </c>
      <c r="H537" s="31"/>
    </row>
    <row r="538" spans="2:8" s="1" customFormat="1" ht="16.8" customHeight="1">
      <c r="B538" s="31"/>
      <c r="C538" s="177" t="s">
        <v>973</v>
      </c>
      <c r="D538" s="178" t="s">
        <v>971</v>
      </c>
      <c r="E538" s="179" t="s">
        <v>19</v>
      </c>
      <c r="F538" s="180">
        <v>128.5</v>
      </c>
      <c r="H538" s="31"/>
    </row>
    <row r="539" spans="2:8" s="1" customFormat="1" ht="16.8" customHeight="1">
      <c r="B539" s="31"/>
      <c r="C539" s="177" t="s">
        <v>2036</v>
      </c>
      <c r="D539" s="178" t="s">
        <v>1428</v>
      </c>
      <c r="E539" s="179" t="s">
        <v>19</v>
      </c>
      <c r="F539" s="180">
        <v>3.302</v>
      </c>
      <c r="H539" s="31"/>
    </row>
    <row r="540" spans="2:8" s="1" customFormat="1" ht="16.8" customHeight="1">
      <c r="B540" s="31"/>
      <c r="C540" s="181" t="s">
        <v>2036</v>
      </c>
      <c r="D540" s="181" t="s">
        <v>2057</v>
      </c>
      <c r="E540" s="16" t="s">
        <v>19</v>
      </c>
      <c r="F540" s="182">
        <v>3.302</v>
      </c>
      <c r="H540" s="31"/>
    </row>
    <row r="541" spans="2:8" s="1" customFormat="1" ht="16.8" customHeight="1">
      <c r="B541" s="31"/>
      <c r="C541" s="183" t="s">
        <v>3314</v>
      </c>
      <c r="H541" s="31"/>
    </row>
    <row r="542" spans="2:8" s="1" customFormat="1" ht="20.399999999999999">
      <c r="B542" s="31"/>
      <c r="C542" s="181" t="s">
        <v>210</v>
      </c>
      <c r="D542" s="181" t="s">
        <v>211</v>
      </c>
      <c r="E542" s="16" t="s">
        <v>204</v>
      </c>
      <c r="F542" s="182">
        <v>3.302</v>
      </c>
      <c r="H542" s="31"/>
    </row>
    <row r="543" spans="2:8" s="1" customFormat="1" ht="20.399999999999999">
      <c r="B543" s="31"/>
      <c r="C543" s="181" t="s">
        <v>223</v>
      </c>
      <c r="D543" s="181" t="s">
        <v>224</v>
      </c>
      <c r="E543" s="16" t="s">
        <v>204</v>
      </c>
      <c r="F543" s="182">
        <v>6.5720000000000001</v>
      </c>
      <c r="H543" s="31"/>
    </row>
    <row r="544" spans="2:8" s="1" customFormat="1" ht="16.8" customHeight="1">
      <c r="B544" s="31"/>
      <c r="C544" s="177" t="s">
        <v>2038</v>
      </c>
      <c r="D544" s="178" t="s">
        <v>1428</v>
      </c>
      <c r="E544" s="179" t="s">
        <v>19</v>
      </c>
      <c r="F544" s="180">
        <v>3.48</v>
      </c>
      <c r="H544" s="31"/>
    </row>
    <row r="545" spans="2:8" s="1" customFormat="1" ht="16.8" customHeight="1">
      <c r="B545" s="31"/>
      <c r="C545" s="181" t="s">
        <v>2038</v>
      </c>
      <c r="D545" s="181" t="s">
        <v>2059</v>
      </c>
      <c r="E545" s="16" t="s">
        <v>19</v>
      </c>
      <c r="F545" s="182">
        <v>3.48</v>
      </c>
      <c r="H545" s="31"/>
    </row>
    <row r="546" spans="2:8" s="1" customFormat="1" ht="16.8" customHeight="1">
      <c r="B546" s="31"/>
      <c r="C546" s="183" t="s">
        <v>3314</v>
      </c>
      <c r="H546" s="31"/>
    </row>
    <row r="547" spans="2:8" s="1" customFormat="1" ht="20.399999999999999">
      <c r="B547" s="31"/>
      <c r="C547" s="181" t="s">
        <v>1455</v>
      </c>
      <c r="D547" s="181" t="s">
        <v>1456</v>
      </c>
      <c r="E547" s="16" t="s">
        <v>204</v>
      </c>
      <c r="F547" s="182">
        <v>3.48</v>
      </c>
      <c r="H547" s="31"/>
    </row>
    <row r="548" spans="2:8" s="1" customFormat="1" ht="20.399999999999999">
      <c r="B548" s="31"/>
      <c r="C548" s="181" t="s">
        <v>223</v>
      </c>
      <c r="D548" s="181" t="s">
        <v>224</v>
      </c>
      <c r="E548" s="16" t="s">
        <v>204</v>
      </c>
      <c r="F548" s="182">
        <v>6.5720000000000001</v>
      </c>
      <c r="H548" s="31"/>
    </row>
    <row r="549" spans="2:8" s="1" customFormat="1" ht="16.8" customHeight="1">
      <c r="B549" s="31"/>
      <c r="C549" s="177" t="s">
        <v>2040</v>
      </c>
      <c r="D549" s="178" t="s">
        <v>1428</v>
      </c>
      <c r="E549" s="179" t="s">
        <v>19</v>
      </c>
      <c r="F549" s="180">
        <v>1.44</v>
      </c>
      <c r="H549" s="31"/>
    </row>
    <row r="550" spans="2:8" s="1" customFormat="1" ht="16.8" customHeight="1">
      <c r="B550" s="31"/>
      <c r="C550" s="181" t="s">
        <v>2040</v>
      </c>
      <c r="D550" s="181" t="s">
        <v>2065</v>
      </c>
      <c r="E550" s="16" t="s">
        <v>19</v>
      </c>
      <c r="F550" s="182">
        <v>1.44</v>
      </c>
      <c r="H550" s="31"/>
    </row>
    <row r="551" spans="2:8" s="1" customFormat="1" ht="16.8" customHeight="1">
      <c r="B551" s="31"/>
      <c r="C551" s="183" t="s">
        <v>3314</v>
      </c>
      <c r="H551" s="31"/>
    </row>
    <row r="552" spans="2:8" s="1" customFormat="1" ht="20.399999999999999">
      <c r="B552" s="31"/>
      <c r="C552" s="181" t="s">
        <v>2060</v>
      </c>
      <c r="D552" s="181" t="s">
        <v>2061</v>
      </c>
      <c r="E552" s="16" t="s">
        <v>204</v>
      </c>
      <c r="F552" s="182">
        <v>1.44</v>
      </c>
      <c r="H552" s="31"/>
    </row>
    <row r="553" spans="2:8" s="1" customFormat="1" ht="20.399999999999999">
      <c r="B553" s="31"/>
      <c r="C553" s="181" t="s">
        <v>223</v>
      </c>
      <c r="D553" s="181" t="s">
        <v>224</v>
      </c>
      <c r="E553" s="16" t="s">
        <v>204</v>
      </c>
      <c r="F553" s="182">
        <v>6.5720000000000001</v>
      </c>
      <c r="H553" s="31"/>
    </row>
    <row r="554" spans="2:8" s="1" customFormat="1" ht="16.8" customHeight="1">
      <c r="B554" s="31"/>
      <c r="C554" s="177" t="s">
        <v>2042</v>
      </c>
      <c r="D554" s="178" t="s">
        <v>1428</v>
      </c>
      <c r="E554" s="179" t="s">
        <v>19</v>
      </c>
      <c r="F554" s="180">
        <v>0.6</v>
      </c>
      <c r="H554" s="31"/>
    </row>
    <row r="555" spans="2:8" s="1" customFormat="1" ht="16.8" customHeight="1">
      <c r="B555" s="31"/>
      <c r="C555" s="181" t="s">
        <v>2042</v>
      </c>
      <c r="D555" s="181" t="s">
        <v>2071</v>
      </c>
      <c r="E555" s="16" t="s">
        <v>19</v>
      </c>
      <c r="F555" s="182">
        <v>0.6</v>
      </c>
      <c r="H555" s="31"/>
    </row>
    <row r="556" spans="2:8" s="1" customFormat="1" ht="16.8" customHeight="1">
      <c r="B556" s="31"/>
      <c r="C556" s="183" t="s">
        <v>3314</v>
      </c>
      <c r="H556" s="31"/>
    </row>
    <row r="557" spans="2:8" s="1" customFormat="1" ht="20.399999999999999">
      <c r="B557" s="31"/>
      <c r="C557" s="181" t="s">
        <v>2066</v>
      </c>
      <c r="D557" s="181" t="s">
        <v>2067</v>
      </c>
      <c r="E557" s="16" t="s">
        <v>204</v>
      </c>
      <c r="F557" s="182">
        <v>0.6</v>
      </c>
      <c r="H557" s="31"/>
    </row>
    <row r="558" spans="2:8" s="1" customFormat="1" ht="20.399999999999999">
      <c r="B558" s="31"/>
      <c r="C558" s="181" t="s">
        <v>223</v>
      </c>
      <c r="D558" s="181" t="s">
        <v>224</v>
      </c>
      <c r="E558" s="16" t="s">
        <v>204</v>
      </c>
      <c r="F558" s="182">
        <v>6.5720000000000001</v>
      </c>
      <c r="H558" s="31"/>
    </row>
    <row r="559" spans="2:8" s="1" customFormat="1" ht="16.8" customHeight="1">
      <c r="B559" s="31"/>
      <c r="C559" s="177" t="s">
        <v>2043</v>
      </c>
      <c r="D559" s="178" t="s">
        <v>150</v>
      </c>
      <c r="E559" s="179" t="s">
        <v>19</v>
      </c>
      <c r="F559" s="180">
        <v>2.25</v>
      </c>
      <c r="H559" s="31"/>
    </row>
    <row r="560" spans="2:8" s="1" customFormat="1" ht="16.8" customHeight="1">
      <c r="B560" s="31"/>
      <c r="C560" s="181" t="s">
        <v>2043</v>
      </c>
      <c r="D560" s="181" t="s">
        <v>2078</v>
      </c>
      <c r="E560" s="16" t="s">
        <v>19</v>
      </c>
      <c r="F560" s="182">
        <v>2.25</v>
      </c>
      <c r="H560" s="31"/>
    </row>
    <row r="561" spans="2:8" s="1" customFormat="1" ht="16.8" customHeight="1">
      <c r="B561" s="31"/>
      <c r="C561" s="183" t="s">
        <v>3314</v>
      </c>
      <c r="H561" s="31"/>
    </row>
    <row r="562" spans="2:8" s="1" customFormat="1" ht="16.8" customHeight="1">
      <c r="B562" s="31"/>
      <c r="C562" s="181" t="s">
        <v>244</v>
      </c>
      <c r="D562" s="181" t="s">
        <v>245</v>
      </c>
      <c r="E562" s="16" t="s">
        <v>204</v>
      </c>
      <c r="F562" s="182">
        <v>2.25</v>
      </c>
      <c r="H562" s="31"/>
    </row>
    <row r="563" spans="2:8" s="1" customFormat="1" ht="20.399999999999999">
      <c r="B563" s="31"/>
      <c r="C563" s="181" t="s">
        <v>223</v>
      </c>
      <c r="D563" s="181" t="s">
        <v>224</v>
      </c>
      <c r="E563" s="16" t="s">
        <v>204</v>
      </c>
      <c r="F563" s="182">
        <v>6.5720000000000001</v>
      </c>
      <c r="H563" s="31"/>
    </row>
    <row r="564" spans="2:8" s="1" customFormat="1" ht="16.8" customHeight="1">
      <c r="B564" s="31"/>
      <c r="C564" s="177" t="s">
        <v>150</v>
      </c>
      <c r="D564" s="178" t="s">
        <v>150</v>
      </c>
      <c r="E564" s="179" t="s">
        <v>19</v>
      </c>
      <c r="F564" s="180">
        <v>148.47800000000001</v>
      </c>
      <c r="H564" s="31"/>
    </row>
    <row r="565" spans="2:8" s="1" customFormat="1" ht="7.35" customHeight="1">
      <c r="B565" s="40"/>
      <c r="C565" s="41"/>
      <c r="D565" s="41"/>
      <c r="E565" s="41"/>
      <c r="F565" s="41"/>
      <c r="G565" s="41"/>
      <c r="H565" s="31"/>
    </row>
    <row r="566" spans="2:8" s="1" customFormat="1"/>
  </sheetData>
  <sheetProtection algorithmName="SHA-512" hashValue="+5Ng7yH2yMxH9OqTYj4v5ByflASn9L/bgQtJbDgH59dcosKlotT0GtRHLKEDY/lCDa1P0XZXJaqOHBanU4TY3Q==" saltValue="0VwcWjJA0EZ5XA2EaI9UuidkmQV9qgojLUAt7Hh1GYidHGtum0MewQps78Tj0gU3fw0osxB7oOP33Bld5w/aR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84" customWidth="1"/>
    <col min="2" max="2" width="1.7109375" style="184" customWidth="1"/>
    <col min="3" max="4" width="5" style="184" customWidth="1"/>
    <col min="5" max="5" width="11.7109375" style="184" customWidth="1"/>
    <col min="6" max="6" width="9.140625" style="184" customWidth="1"/>
    <col min="7" max="7" width="5" style="184" customWidth="1"/>
    <col min="8" max="8" width="77.85546875" style="184" customWidth="1"/>
    <col min="9" max="10" width="20" style="184" customWidth="1"/>
    <col min="11" max="11" width="1.7109375" style="184" customWidth="1"/>
  </cols>
  <sheetData>
    <row r="1" spans="2:11" customFormat="1" ht="37.5" customHeight="1"/>
    <row r="2" spans="2:1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4" customFormat="1" ht="45" customHeight="1">
      <c r="B3" s="188"/>
      <c r="C3" s="305" t="s">
        <v>3348</v>
      </c>
      <c r="D3" s="305"/>
      <c r="E3" s="305"/>
      <c r="F3" s="305"/>
      <c r="G3" s="305"/>
      <c r="H3" s="305"/>
      <c r="I3" s="305"/>
      <c r="J3" s="305"/>
      <c r="K3" s="189"/>
    </row>
    <row r="4" spans="2:11" customFormat="1" ht="25.5" customHeight="1">
      <c r="B4" s="190"/>
      <c r="C4" s="306" t="s">
        <v>3349</v>
      </c>
      <c r="D4" s="306"/>
      <c r="E4" s="306"/>
      <c r="F4" s="306"/>
      <c r="G4" s="306"/>
      <c r="H4" s="306"/>
      <c r="I4" s="306"/>
      <c r="J4" s="306"/>
      <c r="K4" s="191"/>
    </row>
    <row r="5" spans="2:1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>
      <c r="B6" s="190"/>
      <c r="C6" s="304" t="s">
        <v>3350</v>
      </c>
      <c r="D6" s="304"/>
      <c r="E6" s="304"/>
      <c r="F6" s="304"/>
      <c r="G6" s="304"/>
      <c r="H6" s="304"/>
      <c r="I6" s="304"/>
      <c r="J6" s="304"/>
      <c r="K6" s="191"/>
    </row>
    <row r="7" spans="2:11" customFormat="1" ht="15" customHeight="1">
      <c r="B7" s="194"/>
      <c r="C7" s="304" t="s">
        <v>3351</v>
      </c>
      <c r="D7" s="304"/>
      <c r="E7" s="304"/>
      <c r="F7" s="304"/>
      <c r="G7" s="304"/>
      <c r="H7" s="304"/>
      <c r="I7" s="304"/>
      <c r="J7" s="304"/>
      <c r="K7" s="191"/>
    </row>
    <row r="8" spans="2:1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>
      <c r="B9" s="194"/>
      <c r="C9" s="304" t="s">
        <v>3352</v>
      </c>
      <c r="D9" s="304"/>
      <c r="E9" s="304"/>
      <c r="F9" s="304"/>
      <c r="G9" s="304"/>
      <c r="H9" s="304"/>
      <c r="I9" s="304"/>
      <c r="J9" s="304"/>
      <c r="K9" s="191"/>
    </row>
    <row r="10" spans="2:11" customFormat="1" ht="15" customHeight="1">
      <c r="B10" s="194"/>
      <c r="C10" s="193"/>
      <c r="D10" s="304" t="s">
        <v>3353</v>
      </c>
      <c r="E10" s="304"/>
      <c r="F10" s="304"/>
      <c r="G10" s="304"/>
      <c r="H10" s="304"/>
      <c r="I10" s="304"/>
      <c r="J10" s="304"/>
      <c r="K10" s="191"/>
    </row>
    <row r="11" spans="2:11" customFormat="1" ht="15" customHeight="1">
      <c r="B11" s="194"/>
      <c r="C11" s="195"/>
      <c r="D11" s="304" t="s">
        <v>3354</v>
      </c>
      <c r="E11" s="304"/>
      <c r="F11" s="304"/>
      <c r="G11" s="304"/>
      <c r="H11" s="304"/>
      <c r="I11" s="304"/>
      <c r="J11" s="304"/>
      <c r="K11" s="191"/>
    </row>
    <row r="12" spans="2:1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>
      <c r="B13" s="194"/>
      <c r="C13" s="195"/>
      <c r="D13" s="196" t="s">
        <v>3355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>
      <c r="B15" s="194"/>
      <c r="C15" s="195"/>
      <c r="D15" s="304" t="s">
        <v>3356</v>
      </c>
      <c r="E15" s="304"/>
      <c r="F15" s="304"/>
      <c r="G15" s="304"/>
      <c r="H15" s="304"/>
      <c r="I15" s="304"/>
      <c r="J15" s="304"/>
      <c r="K15" s="191"/>
    </row>
    <row r="16" spans="2:11" customFormat="1" ht="15" customHeight="1">
      <c r="B16" s="194"/>
      <c r="C16" s="195"/>
      <c r="D16" s="304" t="s">
        <v>3357</v>
      </c>
      <c r="E16" s="304"/>
      <c r="F16" s="304"/>
      <c r="G16" s="304"/>
      <c r="H16" s="304"/>
      <c r="I16" s="304"/>
      <c r="J16" s="304"/>
      <c r="K16" s="191"/>
    </row>
    <row r="17" spans="2:11" customFormat="1" ht="15" customHeight="1">
      <c r="B17" s="194"/>
      <c r="C17" s="195"/>
      <c r="D17" s="304" t="s">
        <v>3358</v>
      </c>
      <c r="E17" s="304"/>
      <c r="F17" s="304"/>
      <c r="G17" s="304"/>
      <c r="H17" s="304"/>
      <c r="I17" s="304"/>
      <c r="J17" s="304"/>
      <c r="K17" s="191"/>
    </row>
    <row r="18" spans="2:11" customFormat="1" ht="15" customHeight="1">
      <c r="B18" s="194"/>
      <c r="C18" s="195"/>
      <c r="D18" s="195"/>
      <c r="E18" s="197" t="s">
        <v>83</v>
      </c>
      <c r="F18" s="304" t="s">
        <v>3359</v>
      </c>
      <c r="G18" s="304"/>
      <c r="H18" s="304"/>
      <c r="I18" s="304"/>
      <c r="J18" s="304"/>
      <c r="K18" s="191"/>
    </row>
    <row r="19" spans="2:11" customFormat="1" ht="15" customHeight="1">
      <c r="B19" s="194"/>
      <c r="C19" s="195"/>
      <c r="D19" s="195"/>
      <c r="E19" s="197" t="s">
        <v>95</v>
      </c>
      <c r="F19" s="304" t="s">
        <v>3360</v>
      </c>
      <c r="G19" s="304"/>
      <c r="H19" s="304"/>
      <c r="I19" s="304"/>
      <c r="J19" s="304"/>
      <c r="K19" s="191"/>
    </row>
    <row r="20" spans="2:11" customFormat="1" ht="15" customHeight="1">
      <c r="B20" s="194"/>
      <c r="C20" s="195"/>
      <c r="D20" s="195"/>
      <c r="E20" s="197" t="s">
        <v>3361</v>
      </c>
      <c r="F20" s="304" t="s">
        <v>3362</v>
      </c>
      <c r="G20" s="304"/>
      <c r="H20" s="304"/>
      <c r="I20" s="304"/>
      <c r="J20" s="304"/>
      <c r="K20" s="191"/>
    </row>
    <row r="21" spans="2:11" customFormat="1" ht="15" customHeight="1">
      <c r="B21" s="194"/>
      <c r="C21" s="195"/>
      <c r="D21" s="195"/>
      <c r="E21" s="197" t="s">
        <v>3363</v>
      </c>
      <c r="F21" s="304" t="s">
        <v>3364</v>
      </c>
      <c r="G21" s="304"/>
      <c r="H21" s="304"/>
      <c r="I21" s="304"/>
      <c r="J21" s="304"/>
      <c r="K21" s="191"/>
    </row>
    <row r="22" spans="2:11" customFormat="1" ht="15" customHeight="1">
      <c r="B22" s="194"/>
      <c r="C22" s="195"/>
      <c r="D22" s="195"/>
      <c r="E22" s="197" t="s">
        <v>3365</v>
      </c>
      <c r="F22" s="304" t="s">
        <v>3366</v>
      </c>
      <c r="G22" s="304"/>
      <c r="H22" s="304"/>
      <c r="I22" s="304"/>
      <c r="J22" s="304"/>
      <c r="K22" s="191"/>
    </row>
    <row r="23" spans="2:11" customFormat="1" ht="15" customHeight="1">
      <c r="B23" s="194"/>
      <c r="C23" s="195"/>
      <c r="D23" s="195"/>
      <c r="E23" s="197" t="s">
        <v>3367</v>
      </c>
      <c r="F23" s="304" t="s">
        <v>3368</v>
      </c>
      <c r="G23" s="304"/>
      <c r="H23" s="304"/>
      <c r="I23" s="304"/>
      <c r="J23" s="304"/>
      <c r="K23" s="191"/>
    </row>
    <row r="24" spans="2:1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>
      <c r="B25" s="194"/>
      <c r="C25" s="304" t="s">
        <v>3369</v>
      </c>
      <c r="D25" s="304"/>
      <c r="E25" s="304"/>
      <c r="F25" s="304"/>
      <c r="G25" s="304"/>
      <c r="H25" s="304"/>
      <c r="I25" s="304"/>
      <c r="J25" s="304"/>
      <c r="K25" s="191"/>
    </row>
    <row r="26" spans="2:11" customFormat="1" ht="15" customHeight="1">
      <c r="B26" s="194"/>
      <c r="C26" s="304" t="s">
        <v>3370</v>
      </c>
      <c r="D26" s="304"/>
      <c r="E26" s="304"/>
      <c r="F26" s="304"/>
      <c r="G26" s="304"/>
      <c r="H26" s="304"/>
      <c r="I26" s="304"/>
      <c r="J26" s="304"/>
      <c r="K26" s="191"/>
    </row>
    <row r="27" spans="2:11" customFormat="1" ht="15" customHeight="1">
      <c r="B27" s="194"/>
      <c r="C27" s="193"/>
      <c r="D27" s="304" t="s">
        <v>3371</v>
      </c>
      <c r="E27" s="304"/>
      <c r="F27" s="304"/>
      <c r="G27" s="304"/>
      <c r="H27" s="304"/>
      <c r="I27" s="304"/>
      <c r="J27" s="304"/>
      <c r="K27" s="191"/>
    </row>
    <row r="28" spans="2:11" customFormat="1" ht="15" customHeight="1">
      <c r="B28" s="194"/>
      <c r="C28" s="195"/>
      <c r="D28" s="304" t="s">
        <v>3372</v>
      </c>
      <c r="E28" s="304"/>
      <c r="F28" s="304"/>
      <c r="G28" s="304"/>
      <c r="H28" s="304"/>
      <c r="I28" s="304"/>
      <c r="J28" s="304"/>
      <c r="K28" s="191"/>
    </row>
    <row r="29" spans="2:1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>
      <c r="B30" s="194"/>
      <c r="C30" s="195"/>
      <c r="D30" s="304" t="s">
        <v>3373</v>
      </c>
      <c r="E30" s="304"/>
      <c r="F30" s="304"/>
      <c r="G30" s="304"/>
      <c r="H30" s="304"/>
      <c r="I30" s="304"/>
      <c r="J30" s="304"/>
      <c r="K30" s="191"/>
    </row>
    <row r="31" spans="2:11" customFormat="1" ht="15" customHeight="1">
      <c r="B31" s="194"/>
      <c r="C31" s="195"/>
      <c r="D31" s="304" t="s">
        <v>3374</v>
      </c>
      <c r="E31" s="304"/>
      <c r="F31" s="304"/>
      <c r="G31" s="304"/>
      <c r="H31" s="304"/>
      <c r="I31" s="304"/>
      <c r="J31" s="304"/>
      <c r="K31" s="191"/>
    </row>
    <row r="32" spans="2:1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>
      <c r="B33" s="194"/>
      <c r="C33" s="195"/>
      <c r="D33" s="304" t="s">
        <v>3375</v>
      </c>
      <c r="E33" s="304"/>
      <c r="F33" s="304"/>
      <c r="G33" s="304"/>
      <c r="H33" s="304"/>
      <c r="I33" s="304"/>
      <c r="J33" s="304"/>
      <c r="K33" s="191"/>
    </row>
    <row r="34" spans="2:11" customFormat="1" ht="15" customHeight="1">
      <c r="B34" s="194"/>
      <c r="C34" s="195"/>
      <c r="D34" s="304" t="s">
        <v>3376</v>
      </c>
      <c r="E34" s="304"/>
      <c r="F34" s="304"/>
      <c r="G34" s="304"/>
      <c r="H34" s="304"/>
      <c r="I34" s="304"/>
      <c r="J34" s="304"/>
      <c r="K34" s="191"/>
    </row>
    <row r="35" spans="2:11" customFormat="1" ht="15" customHeight="1">
      <c r="B35" s="194"/>
      <c r="C35" s="195"/>
      <c r="D35" s="304" t="s">
        <v>3377</v>
      </c>
      <c r="E35" s="304"/>
      <c r="F35" s="304"/>
      <c r="G35" s="304"/>
      <c r="H35" s="304"/>
      <c r="I35" s="304"/>
      <c r="J35" s="304"/>
      <c r="K35" s="191"/>
    </row>
    <row r="36" spans="2:11" customFormat="1" ht="15" customHeight="1">
      <c r="B36" s="194"/>
      <c r="C36" s="195"/>
      <c r="D36" s="193"/>
      <c r="E36" s="196" t="s">
        <v>173</v>
      </c>
      <c r="F36" s="193"/>
      <c r="G36" s="304" t="s">
        <v>3378</v>
      </c>
      <c r="H36" s="304"/>
      <c r="I36" s="304"/>
      <c r="J36" s="304"/>
      <c r="K36" s="191"/>
    </row>
    <row r="37" spans="2:11" customFormat="1" ht="30.75" customHeight="1">
      <c r="B37" s="194"/>
      <c r="C37" s="195"/>
      <c r="D37" s="193"/>
      <c r="E37" s="196" t="s">
        <v>3379</v>
      </c>
      <c r="F37" s="193"/>
      <c r="G37" s="304" t="s">
        <v>3380</v>
      </c>
      <c r="H37" s="304"/>
      <c r="I37" s="304"/>
      <c r="J37" s="304"/>
      <c r="K37" s="191"/>
    </row>
    <row r="38" spans="2:11" customFormat="1" ht="15" customHeight="1">
      <c r="B38" s="194"/>
      <c r="C38" s="195"/>
      <c r="D38" s="193"/>
      <c r="E38" s="196" t="s">
        <v>57</v>
      </c>
      <c r="F38" s="193"/>
      <c r="G38" s="304" t="s">
        <v>3381</v>
      </c>
      <c r="H38" s="304"/>
      <c r="I38" s="304"/>
      <c r="J38" s="304"/>
      <c r="K38" s="191"/>
    </row>
    <row r="39" spans="2:11" customFormat="1" ht="15" customHeight="1">
      <c r="B39" s="194"/>
      <c r="C39" s="195"/>
      <c r="D39" s="193"/>
      <c r="E39" s="196" t="s">
        <v>58</v>
      </c>
      <c r="F39" s="193"/>
      <c r="G39" s="304" t="s">
        <v>3382</v>
      </c>
      <c r="H39" s="304"/>
      <c r="I39" s="304"/>
      <c r="J39" s="304"/>
      <c r="K39" s="191"/>
    </row>
    <row r="40" spans="2:11" customFormat="1" ht="15" customHeight="1">
      <c r="B40" s="194"/>
      <c r="C40" s="195"/>
      <c r="D40" s="193"/>
      <c r="E40" s="196" t="s">
        <v>174</v>
      </c>
      <c r="F40" s="193"/>
      <c r="G40" s="304" t="s">
        <v>3383</v>
      </c>
      <c r="H40" s="304"/>
      <c r="I40" s="304"/>
      <c r="J40" s="304"/>
      <c r="K40" s="191"/>
    </row>
    <row r="41" spans="2:11" customFormat="1" ht="15" customHeight="1">
      <c r="B41" s="194"/>
      <c r="C41" s="195"/>
      <c r="D41" s="193"/>
      <c r="E41" s="196" t="s">
        <v>175</v>
      </c>
      <c r="F41" s="193"/>
      <c r="G41" s="304" t="s">
        <v>3384</v>
      </c>
      <c r="H41" s="304"/>
      <c r="I41" s="304"/>
      <c r="J41" s="304"/>
      <c r="K41" s="191"/>
    </row>
    <row r="42" spans="2:11" customFormat="1" ht="15" customHeight="1">
      <c r="B42" s="194"/>
      <c r="C42" s="195"/>
      <c r="D42" s="193"/>
      <c r="E42" s="196" t="s">
        <v>3385</v>
      </c>
      <c r="F42" s="193"/>
      <c r="G42" s="304" t="s">
        <v>3386</v>
      </c>
      <c r="H42" s="304"/>
      <c r="I42" s="304"/>
      <c r="J42" s="304"/>
      <c r="K42" s="191"/>
    </row>
    <row r="43" spans="2:11" customFormat="1" ht="15" customHeight="1">
      <c r="B43" s="194"/>
      <c r="C43" s="195"/>
      <c r="D43" s="193"/>
      <c r="E43" s="196"/>
      <c r="F43" s="193"/>
      <c r="G43" s="304" t="s">
        <v>3387</v>
      </c>
      <c r="H43" s="304"/>
      <c r="I43" s="304"/>
      <c r="J43" s="304"/>
      <c r="K43" s="191"/>
    </row>
    <row r="44" spans="2:11" customFormat="1" ht="15" customHeight="1">
      <c r="B44" s="194"/>
      <c r="C44" s="195"/>
      <c r="D44" s="193"/>
      <c r="E44" s="196" t="s">
        <v>3388</v>
      </c>
      <c r="F44" s="193"/>
      <c r="G44" s="304" t="s">
        <v>3389</v>
      </c>
      <c r="H44" s="304"/>
      <c r="I44" s="304"/>
      <c r="J44" s="304"/>
      <c r="K44" s="191"/>
    </row>
    <row r="45" spans="2:11" customFormat="1" ht="15" customHeight="1">
      <c r="B45" s="194"/>
      <c r="C45" s="195"/>
      <c r="D45" s="193"/>
      <c r="E45" s="196" t="s">
        <v>177</v>
      </c>
      <c r="F45" s="193"/>
      <c r="G45" s="304" t="s">
        <v>3390</v>
      </c>
      <c r="H45" s="304"/>
      <c r="I45" s="304"/>
      <c r="J45" s="304"/>
      <c r="K45" s="191"/>
    </row>
    <row r="46" spans="2:1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>
      <c r="B47" s="194"/>
      <c r="C47" s="195"/>
      <c r="D47" s="304" t="s">
        <v>3391</v>
      </c>
      <c r="E47" s="304"/>
      <c r="F47" s="304"/>
      <c r="G47" s="304"/>
      <c r="H47" s="304"/>
      <c r="I47" s="304"/>
      <c r="J47" s="304"/>
      <c r="K47" s="191"/>
    </row>
    <row r="48" spans="2:11" customFormat="1" ht="15" customHeight="1">
      <c r="B48" s="194"/>
      <c r="C48" s="195"/>
      <c r="D48" s="195"/>
      <c r="E48" s="304" t="s">
        <v>3392</v>
      </c>
      <c r="F48" s="304"/>
      <c r="G48" s="304"/>
      <c r="H48" s="304"/>
      <c r="I48" s="304"/>
      <c r="J48" s="304"/>
      <c r="K48" s="191"/>
    </row>
    <row r="49" spans="2:11" customFormat="1" ht="15" customHeight="1">
      <c r="B49" s="194"/>
      <c r="C49" s="195"/>
      <c r="D49" s="195"/>
      <c r="E49" s="304" t="s">
        <v>3393</v>
      </c>
      <c r="F49" s="304"/>
      <c r="G49" s="304"/>
      <c r="H49" s="304"/>
      <c r="I49" s="304"/>
      <c r="J49" s="304"/>
      <c r="K49" s="191"/>
    </row>
    <row r="50" spans="2:11" customFormat="1" ht="15" customHeight="1">
      <c r="B50" s="194"/>
      <c r="C50" s="195"/>
      <c r="D50" s="195"/>
      <c r="E50" s="304" t="s">
        <v>3394</v>
      </c>
      <c r="F50" s="304"/>
      <c r="G50" s="304"/>
      <c r="H50" s="304"/>
      <c r="I50" s="304"/>
      <c r="J50" s="304"/>
      <c r="K50" s="191"/>
    </row>
    <row r="51" spans="2:11" customFormat="1" ht="15" customHeight="1">
      <c r="B51" s="194"/>
      <c r="C51" s="195"/>
      <c r="D51" s="304" t="s">
        <v>3395</v>
      </c>
      <c r="E51" s="304"/>
      <c r="F51" s="304"/>
      <c r="G51" s="304"/>
      <c r="H51" s="304"/>
      <c r="I51" s="304"/>
      <c r="J51" s="304"/>
      <c r="K51" s="191"/>
    </row>
    <row r="52" spans="2:11" customFormat="1" ht="25.5" customHeight="1">
      <c r="B52" s="190"/>
      <c r="C52" s="306" t="s">
        <v>3396</v>
      </c>
      <c r="D52" s="306"/>
      <c r="E52" s="306"/>
      <c r="F52" s="306"/>
      <c r="G52" s="306"/>
      <c r="H52" s="306"/>
      <c r="I52" s="306"/>
      <c r="J52" s="306"/>
      <c r="K52" s="191"/>
    </row>
    <row r="53" spans="2:1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>
      <c r="B54" s="190"/>
      <c r="C54" s="304" t="s">
        <v>3397</v>
      </c>
      <c r="D54" s="304"/>
      <c r="E54" s="304"/>
      <c r="F54" s="304"/>
      <c r="G54" s="304"/>
      <c r="H54" s="304"/>
      <c r="I54" s="304"/>
      <c r="J54" s="304"/>
      <c r="K54" s="191"/>
    </row>
    <row r="55" spans="2:11" customFormat="1" ht="15" customHeight="1">
      <c r="B55" s="190"/>
      <c r="C55" s="304" t="s">
        <v>3398</v>
      </c>
      <c r="D55" s="304"/>
      <c r="E55" s="304"/>
      <c r="F55" s="304"/>
      <c r="G55" s="304"/>
      <c r="H55" s="304"/>
      <c r="I55" s="304"/>
      <c r="J55" s="304"/>
      <c r="K55" s="191"/>
    </row>
    <row r="56" spans="2:1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>
      <c r="B57" s="190"/>
      <c r="C57" s="304" t="s">
        <v>3399</v>
      </c>
      <c r="D57" s="304"/>
      <c r="E57" s="304"/>
      <c r="F57" s="304"/>
      <c r="G57" s="304"/>
      <c r="H57" s="304"/>
      <c r="I57" s="304"/>
      <c r="J57" s="304"/>
      <c r="K57" s="191"/>
    </row>
    <row r="58" spans="2:11" customFormat="1" ht="15" customHeight="1">
      <c r="B58" s="190"/>
      <c r="C58" s="195"/>
      <c r="D58" s="304" t="s">
        <v>3400</v>
      </c>
      <c r="E58" s="304"/>
      <c r="F58" s="304"/>
      <c r="G58" s="304"/>
      <c r="H58" s="304"/>
      <c r="I58" s="304"/>
      <c r="J58" s="304"/>
      <c r="K58" s="191"/>
    </row>
    <row r="59" spans="2:11" customFormat="1" ht="15" customHeight="1">
      <c r="B59" s="190"/>
      <c r="C59" s="195"/>
      <c r="D59" s="304" t="s">
        <v>3401</v>
      </c>
      <c r="E59" s="304"/>
      <c r="F59" s="304"/>
      <c r="G59" s="304"/>
      <c r="H59" s="304"/>
      <c r="I59" s="304"/>
      <c r="J59" s="304"/>
      <c r="K59" s="191"/>
    </row>
    <row r="60" spans="2:11" customFormat="1" ht="15" customHeight="1">
      <c r="B60" s="190"/>
      <c r="C60" s="195"/>
      <c r="D60" s="304" t="s">
        <v>3402</v>
      </c>
      <c r="E60" s="304"/>
      <c r="F60" s="304"/>
      <c r="G60" s="304"/>
      <c r="H60" s="304"/>
      <c r="I60" s="304"/>
      <c r="J60" s="304"/>
      <c r="K60" s="191"/>
    </row>
    <row r="61" spans="2:11" customFormat="1" ht="15" customHeight="1">
      <c r="B61" s="190"/>
      <c r="C61" s="195"/>
      <c r="D61" s="304" t="s">
        <v>3403</v>
      </c>
      <c r="E61" s="304"/>
      <c r="F61" s="304"/>
      <c r="G61" s="304"/>
      <c r="H61" s="304"/>
      <c r="I61" s="304"/>
      <c r="J61" s="304"/>
      <c r="K61" s="191"/>
    </row>
    <row r="62" spans="2:11" customFormat="1" ht="15" customHeight="1">
      <c r="B62" s="190"/>
      <c r="C62" s="195"/>
      <c r="D62" s="308" t="s">
        <v>3404</v>
      </c>
      <c r="E62" s="308"/>
      <c r="F62" s="308"/>
      <c r="G62" s="308"/>
      <c r="H62" s="308"/>
      <c r="I62" s="308"/>
      <c r="J62" s="308"/>
      <c r="K62" s="191"/>
    </row>
    <row r="63" spans="2:11" customFormat="1" ht="15" customHeight="1">
      <c r="B63" s="190"/>
      <c r="C63" s="195"/>
      <c r="D63" s="304" t="s">
        <v>3405</v>
      </c>
      <c r="E63" s="304"/>
      <c r="F63" s="304"/>
      <c r="G63" s="304"/>
      <c r="H63" s="304"/>
      <c r="I63" s="304"/>
      <c r="J63" s="304"/>
      <c r="K63" s="191"/>
    </row>
    <row r="64" spans="2:1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>
      <c r="B65" s="190"/>
      <c r="C65" s="195"/>
      <c r="D65" s="304" t="s">
        <v>3406</v>
      </c>
      <c r="E65" s="304"/>
      <c r="F65" s="304"/>
      <c r="G65" s="304"/>
      <c r="H65" s="304"/>
      <c r="I65" s="304"/>
      <c r="J65" s="304"/>
      <c r="K65" s="191"/>
    </row>
    <row r="66" spans="2:11" customFormat="1" ht="15" customHeight="1">
      <c r="B66" s="190"/>
      <c r="C66" s="195"/>
      <c r="D66" s="308" t="s">
        <v>3407</v>
      </c>
      <c r="E66" s="308"/>
      <c r="F66" s="308"/>
      <c r="G66" s="308"/>
      <c r="H66" s="308"/>
      <c r="I66" s="308"/>
      <c r="J66" s="308"/>
      <c r="K66" s="191"/>
    </row>
    <row r="67" spans="2:11" customFormat="1" ht="15" customHeight="1">
      <c r="B67" s="190"/>
      <c r="C67" s="195"/>
      <c r="D67" s="304" t="s">
        <v>3408</v>
      </c>
      <c r="E67" s="304"/>
      <c r="F67" s="304"/>
      <c r="G67" s="304"/>
      <c r="H67" s="304"/>
      <c r="I67" s="304"/>
      <c r="J67" s="304"/>
      <c r="K67" s="191"/>
    </row>
    <row r="68" spans="2:11" customFormat="1" ht="15" customHeight="1">
      <c r="B68" s="190"/>
      <c r="C68" s="195"/>
      <c r="D68" s="304" t="s">
        <v>3409</v>
      </c>
      <c r="E68" s="304"/>
      <c r="F68" s="304"/>
      <c r="G68" s="304"/>
      <c r="H68" s="304"/>
      <c r="I68" s="304"/>
      <c r="J68" s="304"/>
      <c r="K68" s="191"/>
    </row>
    <row r="69" spans="2:11" customFormat="1" ht="15" customHeight="1">
      <c r="B69" s="190"/>
      <c r="C69" s="195"/>
      <c r="D69" s="304" t="s">
        <v>3410</v>
      </c>
      <c r="E69" s="304"/>
      <c r="F69" s="304"/>
      <c r="G69" s="304"/>
      <c r="H69" s="304"/>
      <c r="I69" s="304"/>
      <c r="J69" s="304"/>
      <c r="K69" s="191"/>
    </row>
    <row r="70" spans="2:11" customFormat="1" ht="15" customHeight="1">
      <c r="B70" s="190"/>
      <c r="C70" s="195"/>
      <c r="D70" s="304" t="s">
        <v>3411</v>
      </c>
      <c r="E70" s="304"/>
      <c r="F70" s="304"/>
      <c r="G70" s="304"/>
      <c r="H70" s="304"/>
      <c r="I70" s="304"/>
      <c r="J70" s="304"/>
      <c r="K70" s="191"/>
    </row>
    <row r="71" spans="2:1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>
      <c r="B75" s="207"/>
      <c r="C75" s="307" t="s">
        <v>3412</v>
      </c>
      <c r="D75" s="307"/>
      <c r="E75" s="307"/>
      <c r="F75" s="307"/>
      <c r="G75" s="307"/>
      <c r="H75" s="307"/>
      <c r="I75" s="307"/>
      <c r="J75" s="307"/>
      <c r="K75" s="208"/>
    </row>
    <row r="76" spans="2:11" customFormat="1" ht="17.25" customHeight="1">
      <c r="B76" s="207"/>
      <c r="C76" s="209" t="s">
        <v>3413</v>
      </c>
      <c r="D76" s="209"/>
      <c r="E76" s="209"/>
      <c r="F76" s="209" t="s">
        <v>3414</v>
      </c>
      <c r="G76" s="210"/>
      <c r="H76" s="209" t="s">
        <v>58</v>
      </c>
      <c r="I76" s="209" t="s">
        <v>61</v>
      </c>
      <c r="J76" s="209" t="s">
        <v>3415</v>
      </c>
      <c r="K76" s="208"/>
    </row>
    <row r="77" spans="2:11" customFormat="1" ht="17.25" customHeight="1">
      <c r="B77" s="207"/>
      <c r="C77" s="211" t="s">
        <v>3416</v>
      </c>
      <c r="D77" s="211"/>
      <c r="E77" s="211"/>
      <c r="F77" s="212" t="s">
        <v>3417</v>
      </c>
      <c r="G77" s="213"/>
      <c r="H77" s="211"/>
      <c r="I77" s="211"/>
      <c r="J77" s="211" t="s">
        <v>3418</v>
      </c>
      <c r="K77" s="208"/>
    </row>
    <row r="78" spans="2:1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>
      <c r="B79" s="207"/>
      <c r="C79" s="196" t="s">
        <v>57</v>
      </c>
      <c r="D79" s="216"/>
      <c r="E79" s="216"/>
      <c r="F79" s="217" t="s">
        <v>3419</v>
      </c>
      <c r="G79" s="218"/>
      <c r="H79" s="196" t="s">
        <v>3420</v>
      </c>
      <c r="I79" s="196" t="s">
        <v>3421</v>
      </c>
      <c r="J79" s="196">
        <v>20</v>
      </c>
      <c r="K79" s="208"/>
    </row>
    <row r="80" spans="2:11" customFormat="1" ht="15" customHeight="1">
      <c r="B80" s="207"/>
      <c r="C80" s="196" t="s">
        <v>3422</v>
      </c>
      <c r="D80" s="196"/>
      <c r="E80" s="196"/>
      <c r="F80" s="217" t="s">
        <v>3419</v>
      </c>
      <c r="G80" s="218"/>
      <c r="H80" s="196" t="s">
        <v>3423</v>
      </c>
      <c r="I80" s="196" t="s">
        <v>3421</v>
      </c>
      <c r="J80" s="196">
        <v>120</v>
      </c>
      <c r="K80" s="208"/>
    </row>
    <row r="81" spans="2:11" customFormat="1" ht="15" customHeight="1">
      <c r="B81" s="219"/>
      <c r="C81" s="196" t="s">
        <v>3424</v>
      </c>
      <c r="D81" s="196"/>
      <c r="E81" s="196"/>
      <c r="F81" s="217" t="s">
        <v>3425</v>
      </c>
      <c r="G81" s="218"/>
      <c r="H81" s="196" t="s">
        <v>3426</v>
      </c>
      <c r="I81" s="196" t="s">
        <v>3421</v>
      </c>
      <c r="J81" s="196">
        <v>50</v>
      </c>
      <c r="K81" s="208"/>
    </row>
    <row r="82" spans="2:11" customFormat="1" ht="15" customHeight="1">
      <c r="B82" s="219"/>
      <c r="C82" s="196" t="s">
        <v>3427</v>
      </c>
      <c r="D82" s="196"/>
      <c r="E82" s="196"/>
      <c r="F82" s="217" t="s">
        <v>3419</v>
      </c>
      <c r="G82" s="218"/>
      <c r="H82" s="196" t="s">
        <v>3428</v>
      </c>
      <c r="I82" s="196" t="s">
        <v>3429</v>
      </c>
      <c r="J82" s="196"/>
      <c r="K82" s="208"/>
    </row>
    <row r="83" spans="2:11" customFormat="1" ht="15" customHeight="1">
      <c r="B83" s="219"/>
      <c r="C83" s="196" t="s">
        <v>3430</v>
      </c>
      <c r="D83" s="196"/>
      <c r="E83" s="196"/>
      <c r="F83" s="217" t="s">
        <v>3425</v>
      </c>
      <c r="G83" s="196"/>
      <c r="H83" s="196" t="s">
        <v>3431</v>
      </c>
      <c r="I83" s="196" t="s">
        <v>3421</v>
      </c>
      <c r="J83" s="196">
        <v>15</v>
      </c>
      <c r="K83" s="208"/>
    </row>
    <row r="84" spans="2:11" customFormat="1" ht="15" customHeight="1">
      <c r="B84" s="219"/>
      <c r="C84" s="196" t="s">
        <v>3432</v>
      </c>
      <c r="D84" s="196"/>
      <c r="E84" s="196"/>
      <c r="F84" s="217" t="s">
        <v>3425</v>
      </c>
      <c r="G84" s="196"/>
      <c r="H84" s="196" t="s">
        <v>3433</v>
      </c>
      <c r="I84" s="196" t="s">
        <v>3421</v>
      </c>
      <c r="J84" s="196">
        <v>15</v>
      </c>
      <c r="K84" s="208"/>
    </row>
    <row r="85" spans="2:11" customFormat="1" ht="15" customHeight="1">
      <c r="B85" s="219"/>
      <c r="C85" s="196" t="s">
        <v>3434</v>
      </c>
      <c r="D85" s="196"/>
      <c r="E85" s="196"/>
      <c r="F85" s="217" t="s">
        <v>3425</v>
      </c>
      <c r="G85" s="196"/>
      <c r="H85" s="196" t="s">
        <v>3435</v>
      </c>
      <c r="I85" s="196" t="s">
        <v>3421</v>
      </c>
      <c r="J85" s="196">
        <v>20</v>
      </c>
      <c r="K85" s="208"/>
    </row>
    <row r="86" spans="2:11" customFormat="1" ht="15" customHeight="1">
      <c r="B86" s="219"/>
      <c r="C86" s="196" t="s">
        <v>3436</v>
      </c>
      <c r="D86" s="196"/>
      <c r="E86" s="196"/>
      <c r="F86" s="217" t="s">
        <v>3425</v>
      </c>
      <c r="G86" s="196"/>
      <c r="H86" s="196" t="s">
        <v>3437</v>
      </c>
      <c r="I86" s="196" t="s">
        <v>3421</v>
      </c>
      <c r="J86" s="196">
        <v>20</v>
      </c>
      <c r="K86" s="208"/>
    </row>
    <row r="87" spans="2:11" customFormat="1" ht="15" customHeight="1">
      <c r="B87" s="219"/>
      <c r="C87" s="196" t="s">
        <v>3438</v>
      </c>
      <c r="D87" s="196"/>
      <c r="E87" s="196"/>
      <c r="F87" s="217" t="s">
        <v>3425</v>
      </c>
      <c r="G87" s="218"/>
      <c r="H87" s="196" t="s">
        <v>3439</v>
      </c>
      <c r="I87" s="196" t="s">
        <v>3421</v>
      </c>
      <c r="J87" s="196">
        <v>50</v>
      </c>
      <c r="K87" s="208"/>
    </row>
    <row r="88" spans="2:11" customFormat="1" ht="15" customHeight="1">
      <c r="B88" s="219"/>
      <c r="C88" s="196" t="s">
        <v>3440</v>
      </c>
      <c r="D88" s="196"/>
      <c r="E88" s="196"/>
      <c r="F88" s="217" t="s">
        <v>3425</v>
      </c>
      <c r="G88" s="218"/>
      <c r="H88" s="196" t="s">
        <v>3441</v>
      </c>
      <c r="I88" s="196" t="s">
        <v>3421</v>
      </c>
      <c r="J88" s="196">
        <v>20</v>
      </c>
      <c r="K88" s="208"/>
    </row>
    <row r="89" spans="2:11" customFormat="1" ht="15" customHeight="1">
      <c r="B89" s="219"/>
      <c r="C89" s="196" t="s">
        <v>3442</v>
      </c>
      <c r="D89" s="196"/>
      <c r="E89" s="196"/>
      <c r="F89" s="217" t="s">
        <v>3425</v>
      </c>
      <c r="G89" s="218"/>
      <c r="H89" s="196" t="s">
        <v>3443</v>
      </c>
      <c r="I89" s="196" t="s">
        <v>3421</v>
      </c>
      <c r="J89" s="196">
        <v>20</v>
      </c>
      <c r="K89" s="208"/>
    </row>
    <row r="90" spans="2:11" customFormat="1" ht="15" customHeight="1">
      <c r="B90" s="219"/>
      <c r="C90" s="196" t="s">
        <v>3444</v>
      </c>
      <c r="D90" s="196"/>
      <c r="E90" s="196"/>
      <c r="F90" s="217" t="s">
        <v>3425</v>
      </c>
      <c r="G90" s="218"/>
      <c r="H90" s="196" t="s">
        <v>3445</v>
      </c>
      <c r="I90" s="196" t="s">
        <v>3421</v>
      </c>
      <c r="J90" s="196">
        <v>50</v>
      </c>
      <c r="K90" s="208"/>
    </row>
    <row r="91" spans="2:11" customFormat="1" ht="15" customHeight="1">
      <c r="B91" s="219"/>
      <c r="C91" s="196" t="s">
        <v>3446</v>
      </c>
      <c r="D91" s="196"/>
      <c r="E91" s="196"/>
      <c r="F91" s="217" t="s">
        <v>3425</v>
      </c>
      <c r="G91" s="218"/>
      <c r="H91" s="196" t="s">
        <v>3446</v>
      </c>
      <c r="I91" s="196" t="s">
        <v>3421</v>
      </c>
      <c r="J91" s="196">
        <v>50</v>
      </c>
      <c r="K91" s="208"/>
    </row>
    <row r="92" spans="2:11" customFormat="1" ht="15" customHeight="1">
      <c r="B92" s="219"/>
      <c r="C92" s="196" t="s">
        <v>3447</v>
      </c>
      <c r="D92" s="196"/>
      <c r="E92" s="196"/>
      <c r="F92" s="217" t="s">
        <v>3425</v>
      </c>
      <c r="G92" s="218"/>
      <c r="H92" s="196" t="s">
        <v>3448</v>
      </c>
      <c r="I92" s="196" t="s">
        <v>3421</v>
      </c>
      <c r="J92" s="196">
        <v>255</v>
      </c>
      <c r="K92" s="208"/>
    </row>
    <row r="93" spans="2:11" customFormat="1" ht="15" customHeight="1">
      <c r="B93" s="219"/>
      <c r="C93" s="196" t="s">
        <v>3449</v>
      </c>
      <c r="D93" s="196"/>
      <c r="E93" s="196"/>
      <c r="F93" s="217" t="s">
        <v>3419</v>
      </c>
      <c r="G93" s="218"/>
      <c r="H93" s="196" t="s">
        <v>3450</v>
      </c>
      <c r="I93" s="196" t="s">
        <v>3451</v>
      </c>
      <c r="J93" s="196"/>
      <c r="K93" s="208"/>
    </row>
    <row r="94" spans="2:11" customFormat="1" ht="15" customHeight="1">
      <c r="B94" s="219"/>
      <c r="C94" s="196" t="s">
        <v>3452</v>
      </c>
      <c r="D94" s="196"/>
      <c r="E94" s="196"/>
      <c r="F94" s="217" t="s">
        <v>3419</v>
      </c>
      <c r="G94" s="218"/>
      <c r="H94" s="196" t="s">
        <v>3453</v>
      </c>
      <c r="I94" s="196" t="s">
        <v>3454</v>
      </c>
      <c r="J94" s="196"/>
      <c r="K94" s="208"/>
    </row>
    <row r="95" spans="2:11" customFormat="1" ht="15" customHeight="1">
      <c r="B95" s="219"/>
      <c r="C95" s="196" t="s">
        <v>3455</v>
      </c>
      <c r="D95" s="196"/>
      <c r="E95" s="196"/>
      <c r="F95" s="217" t="s">
        <v>3419</v>
      </c>
      <c r="G95" s="218"/>
      <c r="H95" s="196" t="s">
        <v>3455</v>
      </c>
      <c r="I95" s="196" t="s">
        <v>3454</v>
      </c>
      <c r="J95" s="196"/>
      <c r="K95" s="208"/>
    </row>
    <row r="96" spans="2:11" customFormat="1" ht="15" customHeight="1">
      <c r="B96" s="219"/>
      <c r="C96" s="196" t="s">
        <v>42</v>
      </c>
      <c r="D96" s="196"/>
      <c r="E96" s="196"/>
      <c r="F96" s="217" t="s">
        <v>3419</v>
      </c>
      <c r="G96" s="218"/>
      <c r="H96" s="196" t="s">
        <v>3456</v>
      </c>
      <c r="I96" s="196" t="s">
        <v>3454</v>
      </c>
      <c r="J96" s="196"/>
      <c r="K96" s="208"/>
    </row>
    <row r="97" spans="2:11" customFormat="1" ht="15" customHeight="1">
      <c r="B97" s="219"/>
      <c r="C97" s="196" t="s">
        <v>52</v>
      </c>
      <c r="D97" s="196"/>
      <c r="E97" s="196"/>
      <c r="F97" s="217" t="s">
        <v>3419</v>
      </c>
      <c r="G97" s="218"/>
      <c r="H97" s="196" t="s">
        <v>3457</v>
      </c>
      <c r="I97" s="196" t="s">
        <v>3454</v>
      </c>
      <c r="J97" s="196"/>
      <c r="K97" s="208"/>
    </row>
    <row r="98" spans="2:1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>
      <c r="B102" s="207"/>
      <c r="C102" s="307" t="s">
        <v>3458</v>
      </c>
      <c r="D102" s="307"/>
      <c r="E102" s="307"/>
      <c r="F102" s="307"/>
      <c r="G102" s="307"/>
      <c r="H102" s="307"/>
      <c r="I102" s="307"/>
      <c r="J102" s="307"/>
      <c r="K102" s="208"/>
    </row>
    <row r="103" spans="2:11" customFormat="1" ht="17.25" customHeight="1">
      <c r="B103" s="207"/>
      <c r="C103" s="209" t="s">
        <v>3413</v>
      </c>
      <c r="D103" s="209"/>
      <c r="E103" s="209"/>
      <c r="F103" s="209" t="s">
        <v>3414</v>
      </c>
      <c r="G103" s="210"/>
      <c r="H103" s="209" t="s">
        <v>58</v>
      </c>
      <c r="I103" s="209" t="s">
        <v>61</v>
      </c>
      <c r="J103" s="209" t="s">
        <v>3415</v>
      </c>
      <c r="K103" s="208"/>
    </row>
    <row r="104" spans="2:11" customFormat="1" ht="17.25" customHeight="1">
      <c r="B104" s="207"/>
      <c r="C104" s="211" t="s">
        <v>3416</v>
      </c>
      <c r="D104" s="211"/>
      <c r="E104" s="211"/>
      <c r="F104" s="212" t="s">
        <v>3417</v>
      </c>
      <c r="G104" s="213"/>
      <c r="H104" s="211"/>
      <c r="I104" s="211"/>
      <c r="J104" s="211" t="s">
        <v>3418</v>
      </c>
      <c r="K104" s="208"/>
    </row>
    <row r="105" spans="2:11" customFormat="1" ht="5.25" customHeight="1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>
      <c r="B106" s="207"/>
      <c r="C106" s="196" t="s">
        <v>57</v>
      </c>
      <c r="D106" s="216"/>
      <c r="E106" s="216"/>
      <c r="F106" s="217" t="s">
        <v>3419</v>
      </c>
      <c r="G106" s="196"/>
      <c r="H106" s="196" t="s">
        <v>3459</v>
      </c>
      <c r="I106" s="196" t="s">
        <v>3421</v>
      </c>
      <c r="J106" s="196">
        <v>20</v>
      </c>
      <c r="K106" s="208"/>
    </row>
    <row r="107" spans="2:11" customFormat="1" ht="15" customHeight="1">
      <c r="B107" s="207"/>
      <c r="C107" s="196" t="s">
        <v>3422</v>
      </c>
      <c r="D107" s="196"/>
      <c r="E107" s="196"/>
      <c r="F107" s="217" t="s">
        <v>3419</v>
      </c>
      <c r="G107" s="196"/>
      <c r="H107" s="196" t="s">
        <v>3459</v>
      </c>
      <c r="I107" s="196" t="s">
        <v>3421</v>
      </c>
      <c r="J107" s="196">
        <v>120</v>
      </c>
      <c r="K107" s="208"/>
    </row>
    <row r="108" spans="2:11" customFormat="1" ht="15" customHeight="1">
      <c r="B108" s="219"/>
      <c r="C108" s="196" t="s">
        <v>3424</v>
      </c>
      <c r="D108" s="196"/>
      <c r="E108" s="196"/>
      <c r="F108" s="217" t="s">
        <v>3425</v>
      </c>
      <c r="G108" s="196"/>
      <c r="H108" s="196" t="s">
        <v>3459</v>
      </c>
      <c r="I108" s="196" t="s">
        <v>3421</v>
      </c>
      <c r="J108" s="196">
        <v>50</v>
      </c>
      <c r="K108" s="208"/>
    </row>
    <row r="109" spans="2:11" customFormat="1" ht="15" customHeight="1">
      <c r="B109" s="219"/>
      <c r="C109" s="196" t="s">
        <v>3427</v>
      </c>
      <c r="D109" s="196"/>
      <c r="E109" s="196"/>
      <c r="F109" s="217" t="s">
        <v>3419</v>
      </c>
      <c r="G109" s="196"/>
      <c r="H109" s="196" t="s">
        <v>3459</v>
      </c>
      <c r="I109" s="196" t="s">
        <v>3429</v>
      </c>
      <c r="J109" s="196"/>
      <c r="K109" s="208"/>
    </row>
    <row r="110" spans="2:11" customFormat="1" ht="15" customHeight="1">
      <c r="B110" s="219"/>
      <c r="C110" s="196" t="s">
        <v>3438</v>
      </c>
      <c r="D110" s="196"/>
      <c r="E110" s="196"/>
      <c r="F110" s="217" t="s">
        <v>3425</v>
      </c>
      <c r="G110" s="196"/>
      <c r="H110" s="196" t="s">
        <v>3459</v>
      </c>
      <c r="I110" s="196" t="s">
        <v>3421</v>
      </c>
      <c r="J110" s="196">
        <v>50</v>
      </c>
      <c r="K110" s="208"/>
    </row>
    <row r="111" spans="2:11" customFormat="1" ht="15" customHeight="1">
      <c r="B111" s="219"/>
      <c r="C111" s="196" t="s">
        <v>3446</v>
      </c>
      <c r="D111" s="196"/>
      <c r="E111" s="196"/>
      <c r="F111" s="217" t="s">
        <v>3425</v>
      </c>
      <c r="G111" s="196"/>
      <c r="H111" s="196" t="s">
        <v>3459</v>
      </c>
      <c r="I111" s="196" t="s">
        <v>3421</v>
      </c>
      <c r="J111" s="196">
        <v>50</v>
      </c>
      <c r="K111" s="208"/>
    </row>
    <row r="112" spans="2:11" customFormat="1" ht="15" customHeight="1">
      <c r="B112" s="219"/>
      <c r="C112" s="196" t="s">
        <v>3444</v>
      </c>
      <c r="D112" s="196"/>
      <c r="E112" s="196"/>
      <c r="F112" s="217" t="s">
        <v>3425</v>
      </c>
      <c r="G112" s="196"/>
      <c r="H112" s="196" t="s">
        <v>3459</v>
      </c>
      <c r="I112" s="196" t="s">
        <v>3421</v>
      </c>
      <c r="J112" s="196">
        <v>50</v>
      </c>
      <c r="K112" s="208"/>
    </row>
    <row r="113" spans="2:11" customFormat="1" ht="15" customHeight="1">
      <c r="B113" s="219"/>
      <c r="C113" s="196" t="s">
        <v>57</v>
      </c>
      <c r="D113" s="196"/>
      <c r="E113" s="196"/>
      <c r="F113" s="217" t="s">
        <v>3419</v>
      </c>
      <c r="G113" s="196"/>
      <c r="H113" s="196" t="s">
        <v>3460</v>
      </c>
      <c r="I113" s="196" t="s">
        <v>3421</v>
      </c>
      <c r="J113" s="196">
        <v>20</v>
      </c>
      <c r="K113" s="208"/>
    </row>
    <row r="114" spans="2:11" customFormat="1" ht="15" customHeight="1">
      <c r="B114" s="219"/>
      <c r="C114" s="196" t="s">
        <v>3461</v>
      </c>
      <c r="D114" s="196"/>
      <c r="E114" s="196"/>
      <c r="F114" s="217" t="s">
        <v>3419</v>
      </c>
      <c r="G114" s="196"/>
      <c r="H114" s="196" t="s">
        <v>3462</v>
      </c>
      <c r="I114" s="196" t="s">
        <v>3421</v>
      </c>
      <c r="J114" s="196">
        <v>120</v>
      </c>
      <c r="K114" s="208"/>
    </row>
    <row r="115" spans="2:11" customFormat="1" ht="15" customHeight="1">
      <c r="B115" s="219"/>
      <c r="C115" s="196" t="s">
        <v>42</v>
      </c>
      <c r="D115" s="196"/>
      <c r="E115" s="196"/>
      <c r="F115" s="217" t="s">
        <v>3419</v>
      </c>
      <c r="G115" s="196"/>
      <c r="H115" s="196" t="s">
        <v>3463</v>
      </c>
      <c r="I115" s="196" t="s">
        <v>3454</v>
      </c>
      <c r="J115" s="196"/>
      <c r="K115" s="208"/>
    </row>
    <row r="116" spans="2:11" customFormat="1" ht="15" customHeight="1">
      <c r="B116" s="219"/>
      <c r="C116" s="196" t="s">
        <v>52</v>
      </c>
      <c r="D116" s="196"/>
      <c r="E116" s="196"/>
      <c r="F116" s="217" t="s">
        <v>3419</v>
      </c>
      <c r="G116" s="196"/>
      <c r="H116" s="196" t="s">
        <v>3464</v>
      </c>
      <c r="I116" s="196" t="s">
        <v>3454</v>
      </c>
      <c r="J116" s="196"/>
      <c r="K116" s="208"/>
    </row>
    <row r="117" spans="2:11" customFormat="1" ht="15" customHeight="1">
      <c r="B117" s="219"/>
      <c r="C117" s="196" t="s">
        <v>61</v>
      </c>
      <c r="D117" s="196"/>
      <c r="E117" s="196"/>
      <c r="F117" s="217" t="s">
        <v>3419</v>
      </c>
      <c r="G117" s="196"/>
      <c r="H117" s="196" t="s">
        <v>3465</v>
      </c>
      <c r="I117" s="196" t="s">
        <v>3466</v>
      </c>
      <c r="J117" s="196"/>
      <c r="K117" s="208"/>
    </row>
    <row r="118" spans="2:1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>
      <c r="B122" s="233"/>
      <c r="C122" s="305" t="s">
        <v>3467</v>
      </c>
      <c r="D122" s="305"/>
      <c r="E122" s="305"/>
      <c r="F122" s="305"/>
      <c r="G122" s="305"/>
      <c r="H122" s="305"/>
      <c r="I122" s="305"/>
      <c r="J122" s="305"/>
      <c r="K122" s="234"/>
    </row>
    <row r="123" spans="2:11" customFormat="1" ht="17.25" customHeight="1">
      <c r="B123" s="235"/>
      <c r="C123" s="209" t="s">
        <v>3413</v>
      </c>
      <c r="D123" s="209"/>
      <c r="E123" s="209"/>
      <c r="F123" s="209" t="s">
        <v>3414</v>
      </c>
      <c r="G123" s="210"/>
      <c r="H123" s="209" t="s">
        <v>58</v>
      </c>
      <c r="I123" s="209" t="s">
        <v>61</v>
      </c>
      <c r="J123" s="209" t="s">
        <v>3415</v>
      </c>
      <c r="K123" s="236"/>
    </row>
    <row r="124" spans="2:11" customFormat="1" ht="17.25" customHeight="1">
      <c r="B124" s="235"/>
      <c r="C124" s="211" t="s">
        <v>3416</v>
      </c>
      <c r="D124" s="211"/>
      <c r="E124" s="211"/>
      <c r="F124" s="212" t="s">
        <v>3417</v>
      </c>
      <c r="G124" s="213"/>
      <c r="H124" s="211"/>
      <c r="I124" s="211"/>
      <c r="J124" s="211" t="s">
        <v>3418</v>
      </c>
      <c r="K124" s="236"/>
    </row>
    <row r="125" spans="2:11" customFormat="1" ht="5.25" customHeight="1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>
      <c r="B126" s="237"/>
      <c r="C126" s="196" t="s">
        <v>3422</v>
      </c>
      <c r="D126" s="216"/>
      <c r="E126" s="216"/>
      <c r="F126" s="217" t="s">
        <v>3419</v>
      </c>
      <c r="G126" s="196"/>
      <c r="H126" s="196" t="s">
        <v>3459</v>
      </c>
      <c r="I126" s="196" t="s">
        <v>3421</v>
      </c>
      <c r="J126" s="196">
        <v>120</v>
      </c>
      <c r="K126" s="240"/>
    </row>
    <row r="127" spans="2:11" customFormat="1" ht="15" customHeight="1">
      <c r="B127" s="237"/>
      <c r="C127" s="196" t="s">
        <v>3468</v>
      </c>
      <c r="D127" s="196"/>
      <c r="E127" s="196"/>
      <c r="F127" s="217" t="s">
        <v>3419</v>
      </c>
      <c r="G127" s="196"/>
      <c r="H127" s="196" t="s">
        <v>3469</v>
      </c>
      <c r="I127" s="196" t="s">
        <v>3421</v>
      </c>
      <c r="J127" s="196" t="s">
        <v>3470</v>
      </c>
      <c r="K127" s="240"/>
    </row>
    <row r="128" spans="2:11" customFormat="1" ht="15" customHeight="1">
      <c r="B128" s="237"/>
      <c r="C128" s="196" t="s">
        <v>3367</v>
      </c>
      <c r="D128" s="196"/>
      <c r="E128" s="196"/>
      <c r="F128" s="217" t="s">
        <v>3419</v>
      </c>
      <c r="G128" s="196"/>
      <c r="H128" s="196" t="s">
        <v>3471</v>
      </c>
      <c r="I128" s="196" t="s">
        <v>3421</v>
      </c>
      <c r="J128" s="196" t="s">
        <v>3470</v>
      </c>
      <c r="K128" s="240"/>
    </row>
    <row r="129" spans="2:11" customFormat="1" ht="15" customHeight="1">
      <c r="B129" s="237"/>
      <c r="C129" s="196" t="s">
        <v>3430</v>
      </c>
      <c r="D129" s="196"/>
      <c r="E129" s="196"/>
      <c r="F129" s="217" t="s">
        <v>3425</v>
      </c>
      <c r="G129" s="196"/>
      <c r="H129" s="196" t="s">
        <v>3431</v>
      </c>
      <c r="I129" s="196" t="s">
        <v>3421</v>
      </c>
      <c r="J129" s="196">
        <v>15</v>
      </c>
      <c r="K129" s="240"/>
    </row>
    <row r="130" spans="2:11" customFormat="1" ht="15" customHeight="1">
      <c r="B130" s="237"/>
      <c r="C130" s="196" t="s">
        <v>3432</v>
      </c>
      <c r="D130" s="196"/>
      <c r="E130" s="196"/>
      <c r="F130" s="217" t="s">
        <v>3425</v>
      </c>
      <c r="G130" s="196"/>
      <c r="H130" s="196" t="s">
        <v>3433</v>
      </c>
      <c r="I130" s="196" t="s">
        <v>3421</v>
      </c>
      <c r="J130" s="196">
        <v>15</v>
      </c>
      <c r="K130" s="240"/>
    </row>
    <row r="131" spans="2:11" customFormat="1" ht="15" customHeight="1">
      <c r="B131" s="237"/>
      <c r="C131" s="196" t="s">
        <v>3434</v>
      </c>
      <c r="D131" s="196"/>
      <c r="E131" s="196"/>
      <c r="F131" s="217" t="s">
        <v>3425</v>
      </c>
      <c r="G131" s="196"/>
      <c r="H131" s="196" t="s">
        <v>3435</v>
      </c>
      <c r="I131" s="196" t="s">
        <v>3421</v>
      </c>
      <c r="J131" s="196">
        <v>20</v>
      </c>
      <c r="K131" s="240"/>
    </row>
    <row r="132" spans="2:11" customFormat="1" ht="15" customHeight="1">
      <c r="B132" s="237"/>
      <c r="C132" s="196" t="s">
        <v>3436</v>
      </c>
      <c r="D132" s="196"/>
      <c r="E132" s="196"/>
      <c r="F132" s="217" t="s">
        <v>3425</v>
      </c>
      <c r="G132" s="196"/>
      <c r="H132" s="196" t="s">
        <v>3437</v>
      </c>
      <c r="I132" s="196" t="s">
        <v>3421</v>
      </c>
      <c r="J132" s="196">
        <v>20</v>
      </c>
      <c r="K132" s="240"/>
    </row>
    <row r="133" spans="2:11" customFormat="1" ht="15" customHeight="1">
      <c r="B133" s="237"/>
      <c r="C133" s="196" t="s">
        <v>3424</v>
      </c>
      <c r="D133" s="196"/>
      <c r="E133" s="196"/>
      <c r="F133" s="217" t="s">
        <v>3425</v>
      </c>
      <c r="G133" s="196"/>
      <c r="H133" s="196" t="s">
        <v>3459</v>
      </c>
      <c r="I133" s="196" t="s">
        <v>3421</v>
      </c>
      <c r="J133" s="196">
        <v>50</v>
      </c>
      <c r="K133" s="240"/>
    </row>
    <row r="134" spans="2:11" customFormat="1" ht="15" customHeight="1">
      <c r="B134" s="237"/>
      <c r="C134" s="196" t="s">
        <v>3438</v>
      </c>
      <c r="D134" s="196"/>
      <c r="E134" s="196"/>
      <c r="F134" s="217" t="s">
        <v>3425</v>
      </c>
      <c r="G134" s="196"/>
      <c r="H134" s="196" t="s">
        <v>3459</v>
      </c>
      <c r="I134" s="196" t="s">
        <v>3421</v>
      </c>
      <c r="J134" s="196">
        <v>50</v>
      </c>
      <c r="K134" s="240"/>
    </row>
    <row r="135" spans="2:11" customFormat="1" ht="15" customHeight="1">
      <c r="B135" s="237"/>
      <c r="C135" s="196" t="s">
        <v>3444</v>
      </c>
      <c r="D135" s="196"/>
      <c r="E135" s="196"/>
      <c r="F135" s="217" t="s">
        <v>3425</v>
      </c>
      <c r="G135" s="196"/>
      <c r="H135" s="196" t="s">
        <v>3459</v>
      </c>
      <c r="I135" s="196" t="s">
        <v>3421</v>
      </c>
      <c r="J135" s="196">
        <v>50</v>
      </c>
      <c r="K135" s="240"/>
    </row>
    <row r="136" spans="2:11" customFormat="1" ht="15" customHeight="1">
      <c r="B136" s="237"/>
      <c r="C136" s="196" t="s">
        <v>3446</v>
      </c>
      <c r="D136" s="196"/>
      <c r="E136" s="196"/>
      <c r="F136" s="217" t="s">
        <v>3425</v>
      </c>
      <c r="G136" s="196"/>
      <c r="H136" s="196" t="s">
        <v>3459</v>
      </c>
      <c r="I136" s="196" t="s">
        <v>3421</v>
      </c>
      <c r="J136" s="196">
        <v>50</v>
      </c>
      <c r="K136" s="240"/>
    </row>
    <row r="137" spans="2:11" customFormat="1" ht="15" customHeight="1">
      <c r="B137" s="237"/>
      <c r="C137" s="196" t="s">
        <v>3447</v>
      </c>
      <c r="D137" s="196"/>
      <c r="E137" s="196"/>
      <c r="F137" s="217" t="s">
        <v>3425</v>
      </c>
      <c r="G137" s="196"/>
      <c r="H137" s="196" t="s">
        <v>3472</v>
      </c>
      <c r="I137" s="196" t="s">
        <v>3421</v>
      </c>
      <c r="J137" s="196">
        <v>255</v>
      </c>
      <c r="K137" s="240"/>
    </row>
    <row r="138" spans="2:11" customFormat="1" ht="15" customHeight="1">
      <c r="B138" s="237"/>
      <c r="C138" s="196" t="s">
        <v>3449</v>
      </c>
      <c r="D138" s="196"/>
      <c r="E138" s="196"/>
      <c r="F138" s="217" t="s">
        <v>3419</v>
      </c>
      <c r="G138" s="196"/>
      <c r="H138" s="196" t="s">
        <v>3473</v>
      </c>
      <c r="I138" s="196" t="s">
        <v>3451</v>
      </c>
      <c r="J138" s="196"/>
      <c r="K138" s="240"/>
    </row>
    <row r="139" spans="2:11" customFormat="1" ht="15" customHeight="1">
      <c r="B139" s="237"/>
      <c r="C139" s="196" t="s">
        <v>3452</v>
      </c>
      <c r="D139" s="196"/>
      <c r="E139" s="196"/>
      <c r="F139" s="217" t="s">
        <v>3419</v>
      </c>
      <c r="G139" s="196"/>
      <c r="H139" s="196" t="s">
        <v>3474</v>
      </c>
      <c r="I139" s="196" t="s">
        <v>3454</v>
      </c>
      <c r="J139" s="196"/>
      <c r="K139" s="240"/>
    </row>
    <row r="140" spans="2:11" customFormat="1" ht="15" customHeight="1">
      <c r="B140" s="237"/>
      <c r="C140" s="196" t="s">
        <v>3455</v>
      </c>
      <c r="D140" s="196"/>
      <c r="E140" s="196"/>
      <c r="F140" s="217" t="s">
        <v>3419</v>
      </c>
      <c r="G140" s="196"/>
      <c r="H140" s="196" t="s">
        <v>3455</v>
      </c>
      <c r="I140" s="196" t="s">
        <v>3454</v>
      </c>
      <c r="J140" s="196"/>
      <c r="K140" s="240"/>
    </row>
    <row r="141" spans="2:11" customFormat="1" ht="15" customHeight="1">
      <c r="B141" s="237"/>
      <c r="C141" s="196" t="s">
        <v>42</v>
      </c>
      <c r="D141" s="196"/>
      <c r="E141" s="196"/>
      <c r="F141" s="217" t="s">
        <v>3419</v>
      </c>
      <c r="G141" s="196"/>
      <c r="H141" s="196" t="s">
        <v>3475</v>
      </c>
      <c r="I141" s="196" t="s">
        <v>3454</v>
      </c>
      <c r="J141" s="196"/>
      <c r="K141" s="240"/>
    </row>
    <row r="142" spans="2:11" customFormat="1" ht="15" customHeight="1">
      <c r="B142" s="237"/>
      <c r="C142" s="196" t="s">
        <v>3476</v>
      </c>
      <c r="D142" s="196"/>
      <c r="E142" s="196"/>
      <c r="F142" s="217" t="s">
        <v>3419</v>
      </c>
      <c r="G142" s="196"/>
      <c r="H142" s="196" t="s">
        <v>3477</v>
      </c>
      <c r="I142" s="196" t="s">
        <v>3454</v>
      </c>
      <c r="J142" s="196"/>
      <c r="K142" s="240"/>
    </row>
    <row r="143" spans="2:1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>
      <c r="B147" s="207"/>
      <c r="C147" s="307" t="s">
        <v>3478</v>
      </c>
      <c r="D147" s="307"/>
      <c r="E147" s="307"/>
      <c r="F147" s="307"/>
      <c r="G147" s="307"/>
      <c r="H147" s="307"/>
      <c r="I147" s="307"/>
      <c r="J147" s="307"/>
      <c r="K147" s="208"/>
    </row>
    <row r="148" spans="2:11" customFormat="1" ht="17.25" customHeight="1">
      <c r="B148" s="207"/>
      <c r="C148" s="209" t="s">
        <v>3413</v>
      </c>
      <c r="D148" s="209"/>
      <c r="E148" s="209"/>
      <c r="F148" s="209" t="s">
        <v>3414</v>
      </c>
      <c r="G148" s="210"/>
      <c r="H148" s="209" t="s">
        <v>58</v>
      </c>
      <c r="I148" s="209" t="s">
        <v>61</v>
      </c>
      <c r="J148" s="209" t="s">
        <v>3415</v>
      </c>
      <c r="K148" s="208"/>
    </row>
    <row r="149" spans="2:11" customFormat="1" ht="17.25" customHeight="1">
      <c r="B149" s="207"/>
      <c r="C149" s="211" t="s">
        <v>3416</v>
      </c>
      <c r="D149" s="211"/>
      <c r="E149" s="211"/>
      <c r="F149" s="212" t="s">
        <v>3417</v>
      </c>
      <c r="G149" s="213"/>
      <c r="H149" s="211"/>
      <c r="I149" s="211"/>
      <c r="J149" s="211" t="s">
        <v>3418</v>
      </c>
      <c r="K149" s="208"/>
    </row>
    <row r="150" spans="2:1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>
      <c r="B151" s="219"/>
      <c r="C151" s="244" t="s">
        <v>3422</v>
      </c>
      <c r="D151" s="196"/>
      <c r="E151" s="196"/>
      <c r="F151" s="245" t="s">
        <v>3419</v>
      </c>
      <c r="G151" s="196"/>
      <c r="H151" s="244" t="s">
        <v>3459</v>
      </c>
      <c r="I151" s="244" t="s">
        <v>3421</v>
      </c>
      <c r="J151" s="244">
        <v>120</v>
      </c>
      <c r="K151" s="240"/>
    </row>
    <row r="152" spans="2:11" customFormat="1" ht="15" customHeight="1">
      <c r="B152" s="219"/>
      <c r="C152" s="244" t="s">
        <v>3468</v>
      </c>
      <c r="D152" s="196"/>
      <c r="E152" s="196"/>
      <c r="F152" s="245" t="s">
        <v>3419</v>
      </c>
      <c r="G152" s="196"/>
      <c r="H152" s="244" t="s">
        <v>3479</v>
      </c>
      <c r="I152" s="244" t="s">
        <v>3421</v>
      </c>
      <c r="J152" s="244" t="s">
        <v>3470</v>
      </c>
      <c r="K152" s="240"/>
    </row>
    <row r="153" spans="2:11" customFormat="1" ht="15" customHeight="1">
      <c r="B153" s="219"/>
      <c r="C153" s="244" t="s">
        <v>3367</v>
      </c>
      <c r="D153" s="196"/>
      <c r="E153" s="196"/>
      <c r="F153" s="245" t="s">
        <v>3419</v>
      </c>
      <c r="G153" s="196"/>
      <c r="H153" s="244" t="s">
        <v>3480</v>
      </c>
      <c r="I153" s="244" t="s">
        <v>3421</v>
      </c>
      <c r="J153" s="244" t="s">
        <v>3470</v>
      </c>
      <c r="K153" s="240"/>
    </row>
    <row r="154" spans="2:11" customFormat="1" ht="15" customHeight="1">
      <c r="B154" s="219"/>
      <c r="C154" s="244" t="s">
        <v>3424</v>
      </c>
      <c r="D154" s="196"/>
      <c r="E154" s="196"/>
      <c r="F154" s="245" t="s">
        <v>3425</v>
      </c>
      <c r="G154" s="196"/>
      <c r="H154" s="244" t="s">
        <v>3459</v>
      </c>
      <c r="I154" s="244" t="s">
        <v>3421</v>
      </c>
      <c r="J154" s="244">
        <v>50</v>
      </c>
      <c r="K154" s="240"/>
    </row>
    <row r="155" spans="2:11" customFormat="1" ht="15" customHeight="1">
      <c r="B155" s="219"/>
      <c r="C155" s="244" t="s">
        <v>3427</v>
      </c>
      <c r="D155" s="196"/>
      <c r="E155" s="196"/>
      <c r="F155" s="245" t="s">
        <v>3419</v>
      </c>
      <c r="G155" s="196"/>
      <c r="H155" s="244" t="s">
        <v>3459</v>
      </c>
      <c r="I155" s="244" t="s">
        <v>3429</v>
      </c>
      <c r="J155" s="244"/>
      <c r="K155" s="240"/>
    </row>
    <row r="156" spans="2:11" customFormat="1" ht="15" customHeight="1">
      <c r="B156" s="219"/>
      <c r="C156" s="244" t="s">
        <v>3438</v>
      </c>
      <c r="D156" s="196"/>
      <c r="E156" s="196"/>
      <c r="F156" s="245" t="s">
        <v>3425</v>
      </c>
      <c r="G156" s="196"/>
      <c r="H156" s="244" t="s">
        <v>3459</v>
      </c>
      <c r="I156" s="244" t="s">
        <v>3421</v>
      </c>
      <c r="J156" s="244">
        <v>50</v>
      </c>
      <c r="K156" s="240"/>
    </row>
    <row r="157" spans="2:11" customFormat="1" ht="15" customHeight="1">
      <c r="B157" s="219"/>
      <c r="C157" s="244" t="s">
        <v>3446</v>
      </c>
      <c r="D157" s="196"/>
      <c r="E157" s="196"/>
      <c r="F157" s="245" t="s">
        <v>3425</v>
      </c>
      <c r="G157" s="196"/>
      <c r="H157" s="244" t="s">
        <v>3459</v>
      </c>
      <c r="I157" s="244" t="s">
        <v>3421</v>
      </c>
      <c r="J157" s="244">
        <v>50</v>
      </c>
      <c r="K157" s="240"/>
    </row>
    <row r="158" spans="2:11" customFormat="1" ht="15" customHeight="1">
      <c r="B158" s="219"/>
      <c r="C158" s="244" t="s">
        <v>3444</v>
      </c>
      <c r="D158" s="196"/>
      <c r="E158" s="196"/>
      <c r="F158" s="245" t="s">
        <v>3425</v>
      </c>
      <c r="G158" s="196"/>
      <c r="H158" s="244" t="s">
        <v>3459</v>
      </c>
      <c r="I158" s="244" t="s">
        <v>3421</v>
      </c>
      <c r="J158" s="244">
        <v>50</v>
      </c>
      <c r="K158" s="240"/>
    </row>
    <row r="159" spans="2:11" customFormat="1" ht="15" customHeight="1">
      <c r="B159" s="219"/>
      <c r="C159" s="244" t="s">
        <v>153</v>
      </c>
      <c r="D159" s="196"/>
      <c r="E159" s="196"/>
      <c r="F159" s="245" t="s">
        <v>3419</v>
      </c>
      <c r="G159" s="196"/>
      <c r="H159" s="244" t="s">
        <v>3481</v>
      </c>
      <c r="I159" s="244" t="s">
        <v>3421</v>
      </c>
      <c r="J159" s="244" t="s">
        <v>3482</v>
      </c>
      <c r="K159" s="240"/>
    </row>
    <row r="160" spans="2:11" customFormat="1" ht="15" customHeight="1">
      <c r="B160" s="219"/>
      <c r="C160" s="244" t="s">
        <v>3483</v>
      </c>
      <c r="D160" s="196"/>
      <c r="E160" s="196"/>
      <c r="F160" s="245" t="s">
        <v>3419</v>
      </c>
      <c r="G160" s="196"/>
      <c r="H160" s="244" t="s">
        <v>3484</v>
      </c>
      <c r="I160" s="244" t="s">
        <v>3454</v>
      </c>
      <c r="J160" s="244"/>
      <c r="K160" s="240"/>
    </row>
    <row r="161" spans="2:1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customFormat="1" ht="18.75" customHeight="1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customFormat="1" ht="7.5" customHeight="1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customFormat="1" ht="45" customHeight="1">
      <c r="B165" s="188"/>
      <c r="C165" s="305" t="s">
        <v>3485</v>
      </c>
      <c r="D165" s="305"/>
      <c r="E165" s="305"/>
      <c r="F165" s="305"/>
      <c r="G165" s="305"/>
      <c r="H165" s="305"/>
      <c r="I165" s="305"/>
      <c r="J165" s="305"/>
      <c r="K165" s="189"/>
    </row>
    <row r="166" spans="2:11" customFormat="1" ht="17.25" customHeight="1">
      <c r="B166" s="188"/>
      <c r="C166" s="209" t="s">
        <v>3413</v>
      </c>
      <c r="D166" s="209"/>
      <c r="E166" s="209"/>
      <c r="F166" s="209" t="s">
        <v>3414</v>
      </c>
      <c r="G166" s="249"/>
      <c r="H166" s="250" t="s">
        <v>58</v>
      </c>
      <c r="I166" s="250" t="s">
        <v>61</v>
      </c>
      <c r="J166" s="209" t="s">
        <v>3415</v>
      </c>
      <c r="K166" s="189"/>
    </row>
    <row r="167" spans="2:11" customFormat="1" ht="17.25" customHeight="1">
      <c r="B167" s="190"/>
      <c r="C167" s="211" t="s">
        <v>3416</v>
      </c>
      <c r="D167" s="211"/>
      <c r="E167" s="211"/>
      <c r="F167" s="212" t="s">
        <v>3417</v>
      </c>
      <c r="G167" s="251"/>
      <c r="H167" s="252"/>
      <c r="I167" s="252"/>
      <c r="J167" s="211" t="s">
        <v>3418</v>
      </c>
      <c r="K167" s="191"/>
    </row>
    <row r="168" spans="2:11" customFormat="1" ht="5.25" customHeight="1">
      <c r="B168" s="219"/>
      <c r="C168" s="214"/>
      <c r="D168" s="214"/>
      <c r="E168" s="214"/>
      <c r="F168" s="214"/>
      <c r="G168" s="215"/>
      <c r="H168" s="214"/>
      <c r="I168" s="214"/>
      <c r="J168" s="214"/>
      <c r="K168" s="240"/>
    </row>
    <row r="169" spans="2:11" customFormat="1" ht="15" customHeight="1">
      <c r="B169" s="219"/>
      <c r="C169" s="196" t="s">
        <v>3422</v>
      </c>
      <c r="D169" s="196"/>
      <c r="E169" s="196"/>
      <c r="F169" s="217" t="s">
        <v>3419</v>
      </c>
      <c r="G169" s="196"/>
      <c r="H169" s="196" t="s">
        <v>3459</v>
      </c>
      <c r="I169" s="196" t="s">
        <v>3421</v>
      </c>
      <c r="J169" s="196">
        <v>120</v>
      </c>
      <c r="K169" s="240"/>
    </row>
    <row r="170" spans="2:11" customFormat="1" ht="15" customHeight="1">
      <c r="B170" s="219"/>
      <c r="C170" s="196" t="s">
        <v>3468</v>
      </c>
      <c r="D170" s="196"/>
      <c r="E170" s="196"/>
      <c r="F170" s="217" t="s">
        <v>3419</v>
      </c>
      <c r="G170" s="196"/>
      <c r="H170" s="196" t="s">
        <v>3469</v>
      </c>
      <c r="I170" s="196" t="s">
        <v>3421</v>
      </c>
      <c r="J170" s="196" t="s">
        <v>3470</v>
      </c>
      <c r="K170" s="240"/>
    </row>
    <row r="171" spans="2:11" customFormat="1" ht="15" customHeight="1">
      <c r="B171" s="219"/>
      <c r="C171" s="196" t="s">
        <v>3367</v>
      </c>
      <c r="D171" s="196"/>
      <c r="E171" s="196"/>
      <c r="F171" s="217" t="s">
        <v>3419</v>
      </c>
      <c r="G171" s="196"/>
      <c r="H171" s="196" t="s">
        <v>3486</v>
      </c>
      <c r="I171" s="196" t="s">
        <v>3421</v>
      </c>
      <c r="J171" s="196" t="s">
        <v>3470</v>
      </c>
      <c r="K171" s="240"/>
    </row>
    <row r="172" spans="2:11" customFormat="1" ht="15" customHeight="1">
      <c r="B172" s="219"/>
      <c r="C172" s="196" t="s">
        <v>3424</v>
      </c>
      <c r="D172" s="196"/>
      <c r="E172" s="196"/>
      <c r="F172" s="217" t="s">
        <v>3425</v>
      </c>
      <c r="G172" s="196"/>
      <c r="H172" s="196" t="s">
        <v>3486</v>
      </c>
      <c r="I172" s="196" t="s">
        <v>3421</v>
      </c>
      <c r="J172" s="196">
        <v>50</v>
      </c>
      <c r="K172" s="240"/>
    </row>
    <row r="173" spans="2:11" customFormat="1" ht="15" customHeight="1">
      <c r="B173" s="219"/>
      <c r="C173" s="196" t="s">
        <v>3427</v>
      </c>
      <c r="D173" s="196"/>
      <c r="E173" s="196"/>
      <c r="F173" s="217" t="s">
        <v>3419</v>
      </c>
      <c r="G173" s="196"/>
      <c r="H173" s="196" t="s">
        <v>3486</v>
      </c>
      <c r="I173" s="196" t="s">
        <v>3429</v>
      </c>
      <c r="J173" s="196"/>
      <c r="K173" s="240"/>
    </row>
    <row r="174" spans="2:11" customFormat="1" ht="15" customHeight="1">
      <c r="B174" s="219"/>
      <c r="C174" s="196" t="s">
        <v>3438</v>
      </c>
      <c r="D174" s="196"/>
      <c r="E174" s="196"/>
      <c r="F174" s="217" t="s">
        <v>3425</v>
      </c>
      <c r="G174" s="196"/>
      <c r="H174" s="196" t="s">
        <v>3486</v>
      </c>
      <c r="I174" s="196" t="s">
        <v>3421</v>
      </c>
      <c r="J174" s="196">
        <v>50</v>
      </c>
      <c r="K174" s="240"/>
    </row>
    <row r="175" spans="2:11" customFormat="1" ht="15" customHeight="1">
      <c r="B175" s="219"/>
      <c r="C175" s="196" t="s">
        <v>3446</v>
      </c>
      <c r="D175" s="196"/>
      <c r="E175" s="196"/>
      <c r="F175" s="217" t="s">
        <v>3425</v>
      </c>
      <c r="G175" s="196"/>
      <c r="H175" s="196" t="s">
        <v>3486</v>
      </c>
      <c r="I175" s="196" t="s">
        <v>3421</v>
      </c>
      <c r="J175" s="196">
        <v>50</v>
      </c>
      <c r="K175" s="240"/>
    </row>
    <row r="176" spans="2:11" customFormat="1" ht="15" customHeight="1">
      <c r="B176" s="219"/>
      <c r="C176" s="196" t="s">
        <v>3444</v>
      </c>
      <c r="D176" s="196"/>
      <c r="E176" s="196"/>
      <c r="F176" s="217" t="s">
        <v>3425</v>
      </c>
      <c r="G176" s="196"/>
      <c r="H176" s="196" t="s">
        <v>3486</v>
      </c>
      <c r="I176" s="196" t="s">
        <v>3421</v>
      </c>
      <c r="J176" s="196">
        <v>50</v>
      </c>
      <c r="K176" s="240"/>
    </row>
    <row r="177" spans="2:11" customFormat="1" ht="15" customHeight="1">
      <c r="B177" s="219"/>
      <c r="C177" s="196" t="s">
        <v>173</v>
      </c>
      <c r="D177" s="196"/>
      <c r="E177" s="196"/>
      <c r="F177" s="217" t="s">
        <v>3419</v>
      </c>
      <c r="G177" s="196"/>
      <c r="H177" s="196" t="s">
        <v>3487</v>
      </c>
      <c r="I177" s="196" t="s">
        <v>3488</v>
      </c>
      <c r="J177" s="196"/>
      <c r="K177" s="240"/>
    </row>
    <row r="178" spans="2:11" customFormat="1" ht="15" customHeight="1">
      <c r="B178" s="219"/>
      <c r="C178" s="196" t="s">
        <v>61</v>
      </c>
      <c r="D178" s="196"/>
      <c r="E178" s="196"/>
      <c r="F178" s="217" t="s">
        <v>3419</v>
      </c>
      <c r="G178" s="196"/>
      <c r="H178" s="196" t="s">
        <v>3489</v>
      </c>
      <c r="I178" s="196" t="s">
        <v>3490</v>
      </c>
      <c r="J178" s="196">
        <v>1</v>
      </c>
      <c r="K178" s="240"/>
    </row>
    <row r="179" spans="2:11" customFormat="1" ht="15" customHeight="1">
      <c r="B179" s="219"/>
      <c r="C179" s="196" t="s">
        <v>57</v>
      </c>
      <c r="D179" s="196"/>
      <c r="E179" s="196"/>
      <c r="F179" s="217" t="s">
        <v>3419</v>
      </c>
      <c r="G179" s="196"/>
      <c r="H179" s="196" t="s">
        <v>3491</v>
      </c>
      <c r="I179" s="196" t="s">
        <v>3421</v>
      </c>
      <c r="J179" s="196">
        <v>20</v>
      </c>
      <c r="K179" s="240"/>
    </row>
    <row r="180" spans="2:11" customFormat="1" ht="15" customHeight="1">
      <c r="B180" s="219"/>
      <c r="C180" s="196" t="s">
        <v>58</v>
      </c>
      <c r="D180" s="196"/>
      <c r="E180" s="196"/>
      <c r="F180" s="217" t="s">
        <v>3419</v>
      </c>
      <c r="G180" s="196"/>
      <c r="H180" s="196" t="s">
        <v>3492</v>
      </c>
      <c r="I180" s="196" t="s">
        <v>3421</v>
      </c>
      <c r="J180" s="196">
        <v>255</v>
      </c>
      <c r="K180" s="240"/>
    </row>
    <row r="181" spans="2:11" customFormat="1" ht="15" customHeight="1">
      <c r="B181" s="219"/>
      <c r="C181" s="196" t="s">
        <v>174</v>
      </c>
      <c r="D181" s="196"/>
      <c r="E181" s="196"/>
      <c r="F181" s="217" t="s">
        <v>3419</v>
      </c>
      <c r="G181" s="196"/>
      <c r="H181" s="196" t="s">
        <v>3383</v>
      </c>
      <c r="I181" s="196" t="s">
        <v>3421</v>
      </c>
      <c r="J181" s="196">
        <v>10</v>
      </c>
      <c r="K181" s="240"/>
    </row>
    <row r="182" spans="2:11" customFormat="1" ht="15" customHeight="1">
      <c r="B182" s="219"/>
      <c r="C182" s="196" t="s">
        <v>175</v>
      </c>
      <c r="D182" s="196"/>
      <c r="E182" s="196"/>
      <c r="F182" s="217" t="s">
        <v>3419</v>
      </c>
      <c r="G182" s="196"/>
      <c r="H182" s="196" t="s">
        <v>3493</v>
      </c>
      <c r="I182" s="196" t="s">
        <v>3454</v>
      </c>
      <c r="J182" s="196"/>
      <c r="K182" s="240"/>
    </row>
    <row r="183" spans="2:11" customFormat="1" ht="15" customHeight="1">
      <c r="B183" s="219"/>
      <c r="C183" s="196" t="s">
        <v>3494</v>
      </c>
      <c r="D183" s="196"/>
      <c r="E183" s="196"/>
      <c r="F183" s="217" t="s">
        <v>3419</v>
      </c>
      <c r="G183" s="196"/>
      <c r="H183" s="196" t="s">
        <v>3495</v>
      </c>
      <c r="I183" s="196" t="s">
        <v>3454</v>
      </c>
      <c r="J183" s="196"/>
      <c r="K183" s="240"/>
    </row>
    <row r="184" spans="2:11" customFormat="1" ht="15" customHeight="1">
      <c r="B184" s="219"/>
      <c r="C184" s="196" t="s">
        <v>3483</v>
      </c>
      <c r="D184" s="196"/>
      <c r="E184" s="196"/>
      <c r="F184" s="217" t="s">
        <v>3419</v>
      </c>
      <c r="G184" s="196"/>
      <c r="H184" s="196" t="s">
        <v>3496</v>
      </c>
      <c r="I184" s="196" t="s">
        <v>3454</v>
      </c>
      <c r="J184" s="196"/>
      <c r="K184" s="240"/>
    </row>
    <row r="185" spans="2:11" customFormat="1" ht="15" customHeight="1">
      <c r="B185" s="219"/>
      <c r="C185" s="196" t="s">
        <v>177</v>
      </c>
      <c r="D185" s="196"/>
      <c r="E185" s="196"/>
      <c r="F185" s="217" t="s">
        <v>3425</v>
      </c>
      <c r="G185" s="196"/>
      <c r="H185" s="196" t="s">
        <v>3497</v>
      </c>
      <c r="I185" s="196" t="s">
        <v>3421</v>
      </c>
      <c r="J185" s="196">
        <v>50</v>
      </c>
      <c r="K185" s="240"/>
    </row>
    <row r="186" spans="2:11" customFormat="1" ht="15" customHeight="1">
      <c r="B186" s="219"/>
      <c r="C186" s="196" t="s">
        <v>3498</v>
      </c>
      <c r="D186" s="196"/>
      <c r="E186" s="196"/>
      <c r="F186" s="217" t="s">
        <v>3425</v>
      </c>
      <c r="G186" s="196"/>
      <c r="H186" s="196" t="s">
        <v>3499</v>
      </c>
      <c r="I186" s="196" t="s">
        <v>3500</v>
      </c>
      <c r="J186" s="196"/>
      <c r="K186" s="240"/>
    </row>
    <row r="187" spans="2:11" customFormat="1" ht="15" customHeight="1">
      <c r="B187" s="219"/>
      <c r="C187" s="196" t="s">
        <v>3501</v>
      </c>
      <c r="D187" s="196"/>
      <c r="E187" s="196"/>
      <c r="F187" s="217" t="s">
        <v>3425</v>
      </c>
      <c r="G187" s="196"/>
      <c r="H187" s="196" t="s">
        <v>3502</v>
      </c>
      <c r="I187" s="196" t="s">
        <v>3500</v>
      </c>
      <c r="J187" s="196"/>
      <c r="K187" s="240"/>
    </row>
    <row r="188" spans="2:11" customFormat="1" ht="15" customHeight="1">
      <c r="B188" s="219"/>
      <c r="C188" s="196" t="s">
        <v>3503</v>
      </c>
      <c r="D188" s="196"/>
      <c r="E188" s="196"/>
      <c r="F188" s="217" t="s">
        <v>3425</v>
      </c>
      <c r="G188" s="196"/>
      <c r="H188" s="196" t="s">
        <v>3504</v>
      </c>
      <c r="I188" s="196" t="s">
        <v>3500</v>
      </c>
      <c r="J188" s="196"/>
      <c r="K188" s="240"/>
    </row>
    <row r="189" spans="2:11" customFormat="1" ht="15" customHeight="1">
      <c r="B189" s="219"/>
      <c r="C189" s="253" t="s">
        <v>3505</v>
      </c>
      <c r="D189" s="196"/>
      <c r="E189" s="196"/>
      <c r="F189" s="217" t="s">
        <v>3425</v>
      </c>
      <c r="G189" s="196"/>
      <c r="H189" s="196" t="s">
        <v>3506</v>
      </c>
      <c r="I189" s="196" t="s">
        <v>3507</v>
      </c>
      <c r="J189" s="254" t="s">
        <v>3508</v>
      </c>
      <c r="K189" s="240"/>
    </row>
    <row r="190" spans="2:11" customFormat="1" ht="15" customHeight="1">
      <c r="B190" s="219"/>
      <c r="C190" s="253" t="s">
        <v>46</v>
      </c>
      <c r="D190" s="196"/>
      <c r="E190" s="196"/>
      <c r="F190" s="217" t="s">
        <v>3419</v>
      </c>
      <c r="G190" s="196"/>
      <c r="H190" s="193" t="s">
        <v>3509</v>
      </c>
      <c r="I190" s="196" t="s">
        <v>3510</v>
      </c>
      <c r="J190" s="196"/>
      <c r="K190" s="240"/>
    </row>
    <row r="191" spans="2:11" customFormat="1" ht="15" customHeight="1">
      <c r="B191" s="219"/>
      <c r="C191" s="253" t="s">
        <v>3511</v>
      </c>
      <c r="D191" s="196"/>
      <c r="E191" s="196"/>
      <c r="F191" s="217" t="s">
        <v>3419</v>
      </c>
      <c r="G191" s="196"/>
      <c r="H191" s="196" t="s">
        <v>3512</v>
      </c>
      <c r="I191" s="196" t="s">
        <v>3454</v>
      </c>
      <c r="J191" s="196"/>
      <c r="K191" s="240"/>
    </row>
    <row r="192" spans="2:11" customFormat="1" ht="15" customHeight="1">
      <c r="B192" s="219"/>
      <c r="C192" s="253" t="s">
        <v>3513</v>
      </c>
      <c r="D192" s="196"/>
      <c r="E192" s="196"/>
      <c r="F192" s="217" t="s">
        <v>3419</v>
      </c>
      <c r="G192" s="196"/>
      <c r="H192" s="196" t="s">
        <v>3514</v>
      </c>
      <c r="I192" s="196" t="s">
        <v>3454</v>
      </c>
      <c r="J192" s="196"/>
      <c r="K192" s="240"/>
    </row>
    <row r="193" spans="2:11" customFormat="1" ht="15" customHeight="1">
      <c r="B193" s="219"/>
      <c r="C193" s="253" t="s">
        <v>3515</v>
      </c>
      <c r="D193" s="196"/>
      <c r="E193" s="196"/>
      <c r="F193" s="217" t="s">
        <v>3425</v>
      </c>
      <c r="G193" s="196"/>
      <c r="H193" s="196" t="s">
        <v>3516</v>
      </c>
      <c r="I193" s="196" t="s">
        <v>3454</v>
      </c>
      <c r="J193" s="196"/>
      <c r="K193" s="240"/>
    </row>
    <row r="194" spans="2:11" customFormat="1" ht="15" customHeight="1">
      <c r="B194" s="246"/>
      <c r="C194" s="255"/>
      <c r="D194" s="226"/>
      <c r="E194" s="226"/>
      <c r="F194" s="226"/>
      <c r="G194" s="226"/>
      <c r="H194" s="226"/>
      <c r="I194" s="226"/>
      <c r="J194" s="226"/>
      <c r="K194" s="247"/>
    </row>
    <row r="195" spans="2:11" customFormat="1" ht="18.75" customHeight="1">
      <c r="B195" s="228"/>
      <c r="C195" s="238"/>
      <c r="D195" s="238"/>
      <c r="E195" s="238"/>
      <c r="F195" s="248"/>
      <c r="G195" s="238"/>
      <c r="H195" s="238"/>
      <c r="I195" s="238"/>
      <c r="J195" s="238"/>
      <c r="K195" s="228"/>
    </row>
    <row r="196" spans="2:1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customFormat="1" ht="18.75" customHeight="1">
      <c r="B197" s="203"/>
      <c r="C197" s="203"/>
      <c r="D197" s="203"/>
      <c r="E197" s="203"/>
      <c r="F197" s="203"/>
      <c r="G197" s="203"/>
      <c r="H197" s="203"/>
      <c r="I197" s="203"/>
      <c r="J197" s="203"/>
      <c r="K197" s="203"/>
    </row>
    <row r="198" spans="2:11" customFormat="1" ht="12">
      <c r="B198" s="185"/>
      <c r="C198" s="186"/>
      <c r="D198" s="186"/>
      <c r="E198" s="186"/>
      <c r="F198" s="186"/>
      <c r="G198" s="186"/>
      <c r="H198" s="186"/>
      <c r="I198" s="186"/>
      <c r="J198" s="186"/>
      <c r="K198" s="187"/>
    </row>
    <row r="199" spans="2:11" customFormat="1" ht="22.2">
      <c r="B199" s="188"/>
      <c r="C199" s="305" t="s">
        <v>3517</v>
      </c>
      <c r="D199" s="305"/>
      <c r="E199" s="305"/>
      <c r="F199" s="305"/>
      <c r="G199" s="305"/>
      <c r="H199" s="305"/>
      <c r="I199" s="305"/>
      <c r="J199" s="305"/>
      <c r="K199" s="189"/>
    </row>
    <row r="200" spans="2:11" customFormat="1" ht="25.5" customHeight="1">
      <c r="B200" s="188"/>
      <c r="C200" s="256" t="s">
        <v>3518</v>
      </c>
      <c r="D200" s="256"/>
      <c r="E200" s="256"/>
      <c r="F200" s="256" t="s">
        <v>3519</v>
      </c>
      <c r="G200" s="257"/>
      <c r="H200" s="311" t="s">
        <v>3520</v>
      </c>
      <c r="I200" s="311"/>
      <c r="J200" s="311"/>
      <c r="K200" s="189"/>
    </row>
    <row r="201" spans="2:11" customFormat="1" ht="5.25" customHeight="1">
      <c r="B201" s="219"/>
      <c r="C201" s="214"/>
      <c r="D201" s="214"/>
      <c r="E201" s="214"/>
      <c r="F201" s="214"/>
      <c r="G201" s="238"/>
      <c r="H201" s="214"/>
      <c r="I201" s="214"/>
      <c r="J201" s="214"/>
      <c r="K201" s="240"/>
    </row>
    <row r="202" spans="2:11" customFormat="1" ht="15" customHeight="1">
      <c r="B202" s="219"/>
      <c r="C202" s="196" t="s">
        <v>3510</v>
      </c>
      <c r="D202" s="196"/>
      <c r="E202" s="196"/>
      <c r="F202" s="217" t="s">
        <v>47</v>
      </c>
      <c r="G202" s="196"/>
      <c r="H202" s="310" t="s">
        <v>3521</v>
      </c>
      <c r="I202" s="310"/>
      <c r="J202" s="310"/>
      <c r="K202" s="240"/>
    </row>
    <row r="203" spans="2:11" customFormat="1" ht="15" customHeight="1">
      <c r="B203" s="219"/>
      <c r="C203" s="196"/>
      <c r="D203" s="196"/>
      <c r="E203" s="196"/>
      <c r="F203" s="217" t="s">
        <v>48</v>
      </c>
      <c r="G203" s="196"/>
      <c r="H203" s="310" t="s">
        <v>3522</v>
      </c>
      <c r="I203" s="310"/>
      <c r="J203" s="310"/>
      <c r="K203" s="240"/>
    </row>
    <row r="204" spans="2:11" customFormat="1" ht="15" customHeight="1">
      <c r="B204" s="219"/>
      <c r="C204" s="196"/>
      <c r="D204" s="196"/>
      <c r="E204" s="196"/>
      <c r="F204" s="217" t="s">
        <v>51</v>
      </c>
      <c r="G204" s="196"/>
      <c r="H204" s="310" t="s">
        <v>3523</v>
      </c>
      <c r="I204" s="310"/>
      <c r="J204" s="310"/>
      <c r="K204" s="240"/>
    </row>
    <row r="205" spans="2:11" customFormat="1" ht="15" customHeight="1">
      <c r="B205" s="219"/>
      <c r="C205" s="196"/>
      <c r="D205" s="196"/>
      <c r="E205" s="196"/>
      <c r="F205" s="217" t="s">
        <v>49</v>
      </c>
      <c r="G205" s="196"/>
      <c r="H205" s="310" t="s">
        <v>3524</v>
      </c>
      <c r="I205" s="310"/>
      <c r="J205" s="310"/>
      <c r="K205" s="240"/>
    </row>
    <row r="206" spans="2:11" customFormat="1" ht="15" customHeight="1">
      <c r="B206" s="219"/>
      <c r="C206" s="196"/>
      <c r="D206" s="196"/>
      <c r="E206" s="196"/>
      <c r="F206" s="217" t="s">
        <v>50</v>
      </c>
      <c r="G206" s="196"/>
      <c r="H206" s="310" t="s">
        <v>3525</v>
      </c>
      <c r="I206" s="310"/>
      <c r="J206" s="310"/>
      <c r="K206" s="240"/>
    </row>
    <row r="207" spans="2:11" customFormat="1" ht="15" customHeight="1">
      <c r="B207" s="219"/>
      <c r="C207" s="196"/>
      <c r="D207" s="196"/>
      <c r="E207" s="196"/>
      <c r="F207" s="217"/>
      <c r="G207" s="196"/>
      <c r="H207" s="196"/>
      <c r="I207" s="196"/>
      <c r="J207" s="196"/>
      <c r="K207" s="240"/>
    </row>
    <row r="208" spans="2:11" customFormat="1" ht="15" customHeight="1">
      <c r="B208" s="219"/>
      <c r="C208" s="196" t="s">
        <v>3466</v>
      </c>
      <c r="D208" s="196"/>
      <c r="E208" s="196"/>
      <c r="F208" s="217" t="s">
        <v>83</v>
      </c>
      <c r="G208" s="196"/>
      <c r="H208" s="310" t="s">
        <v>3526</v>
      </c>
      <c r="I208" s="310"/>
      <c r="J208" s="310"/>
      <c r="K208" s="240"/>
    </row>
    <row r="209" spans="2:11" customFormat="1" ht="15" customHeight="1">
      <c r="B209" s="219"/>
      <c r="C209" s="196"/>
      <c r="D209" s="196"/>
      <c r="E209" s="196"/>
      <c r="F209" s="217" t="s">
        <v>3361</v>
      </c>
      <c r="G209" s="196"/>
      <c r="H209" s="310" t="s">
        <v>3362</v>
      </c>
      <c r="I209" s="310"/>
      <c r="J209" s="310"/>
      <c r="K209" s="240"/>
    </row>
    <row r="210" spans="2:11" customFormat="1" ht="15" customHeight="1">
      <c r="B210" s="219"/>
      <c r="C210" s="196"/>
      <c r="D210" s="196"/>
      <c r="E210" s="196"/>
      <c r="F210" s="217" t="s">
        <v>95</v>
      </c>
      <c r="G210" s="196"/>
      <c r="H210" s="310" t="s">
        <v>3527</v>
      </c>
      <c r="I210" s="310"/>
      <c r="J210" s="310"/>
      <c r="K210" s="240"/>
    </row>
    <row r="211" spans="2:11" customFormat="1" ht="15" customHeight="1">
      <c r="B211" s="258"/>
      <c r="C211" s="196"/>
      <c r="D211" s="196"/>
      <c r="E211" s="196"/>
      <c r="F211" s="217" t="s">
        <v>3363</v>
      </c>
      <c r="G211" s="253"/>
      <c r="H211" s="309" t="s">
        <v>3364</v>
      </c>
      <c r="I211" s="309"/>
      <c r="J211" s="309"/>
      <c r="K211" s="259"/>
    </row>
    <row r="212" spans="2:11" customFormat="1" ht="15" customHeight="1">
      <c r="B212" s="258"/>
      <c r="C212" s="196"/>
      <c r="D212" s="196"/>
      <c r="E212" s="196"/>
      <c r="F212" s="217" t="s">
        <v>3365</v>
      </c>
      <c r="G212" s="253"/>
      <c r="H212" s="309" t="s">
        <v>2843</v>
      </c>
      <c r="I212" s="309"/>
      <c r="J212" s="309"/>
      <c r="K212" s="259"/>
    </row>
    <row r="213" spans="2:11" customFormat="1" ht="15" customHeight="1">
      <c r="B213" s="258"/>
      <c r="C213" s="196"/>
      <c r="D213" s="196"/>
      <c r="E213" s="196"/>
      <c r="F213" s="217"/>
      <c r="G213" s="253"/>
      <c r="H213" s="244"/>
      <c r="I213" s="244"/>
      <c r="J213" s="244"/>
      <c r="K213" s="259"/>
    </row>
    <row r="214" spans="2:11" customFormat="1" ht="15" customHeight="1">
      <c r="B214" s="258"/>
      <c r="C214" s="196" t="s">
        <v>3490</v>
      </c>
      <c r="D214" s="196"/>
      <c r="E214" s="196"/>
      <c r="F214" s="217">
        <v>1</v>
      </c>
      <c r="G214" s="253"/>
      <c r="H214" s="309" t="s">
        <v>3528</v>
      </c>
      <c r="I214" s="309"/>
      <c r="J214" s="309"/>
      <c r="K214" s="259"/>
    </row>
    <row r="215" spans="2:11" customFormat="1" ht="15" customHeight="1">
      <c r="B215" s="258"/>
      <c r="C215" s="196"/>
      <c r="D215" s="196"/>
      <c r="E215" s="196"/>
      <c r="F215" s="217">
        <v>2</v>
      </c>
      <c r="G215" s="253"/>
      <c r="H215" s="309" t="s">
        <v>3529</v>
      </c>
      <c r="I215" s="309"/>
      <c r="J215" s="309"/>
      <c r="K215" s="259"/>
    </row>
    <row r="216" spans="2:11" customFormat="1" ht="15" customHeight="1">
      <c r="B216" s="258"/>
      <c r="C216" s="196"/>
      <c r="D216" s="196"/>
      <c r="E216" s="196"/>
      <c r="F216" s="217">
        <v>3</v>
      </c>
      <c r="G216" s="253"/>
      <c r="H216" s="309" t="s">
        <v>3530</v>
      </c>
      <c r="I216" s="309"/>
      <c r="J216" s="309"/>
      <c r="K216" s="259"/>
    </row>
    <row r="217" spans="2:11" customFormat="1" ht="15" customHeight="1">
      <c r="B217" s="258"/>
      <c r="C217" s="196"/>
      <c r="D217" s="196"/>
      <c r="E217" s="196"/>
      <c r="F217" s="217">
        <v>4</v>
      </c>
      <c r="G217" s="253"/>
      <c r="H217" s="309" t="s">
        <v>3531</v>
      </c>
      <c r="I217" s="309"/>
      <c r="J217" s="309"/>
      <c r="K217" s="259"/>
    </row>
    <row r="218" spans="2:11" customFormat="1" ht="12.75" customHeight="1">
      <c r="B218" s="260"/>
      <c r="C218" s="261"/>
      <c r="D218" s="261"/>
      <c r="E218" s="261"/>
      <c r="F218" s="261"/>
      <c r="G218" s="261"/>
      <c r="H218" s="261"/>
      <c r="I218" s="261"/>
      <c r="J218" s="261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1"/>
  <sheetViews>
    <sheetView showGridLines="0" topLeftCell="A390" workbookViewId="0">
      <selection activeCell="W405" sqref="W40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85</v>
      </c>
      <c r="AZ2" s="84" t="s">
        <v>115</v>
      </c>
      <c r="BA2" s="84" t="s">
        <v>116</v>
      </c>
      <c r="BB2" s="84" t="s">
        <v>19</v>
      </c>
      <c r="BC2" s="84" t="s">
        <v>117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118</v>
      </c>
      <c r="BA3" s="84" t="s">
        <v>116</v>
      </c>
      <c r="BB3" s="84" t="s">
        <v>19</v>
      </c>
      <c r="BC3" s="84" t="s">
        <v>119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121</v>
      </c>
      <c r="BA4" s="84" t="s">
        <v>122</v>
      </c>
      <c r="BB4" s="84" t="s">
        <v>19</v>
      </c>
      <c r="BC4" s="84" t="s">
        <v>123</v>
      </c>
      <c r="BD4" s="84" t="s">
        <v>86</v>
      </c>
    </row>
    <row r="5" spans="2:56" ht="6.9" customHeight="1">
      <c r="B5" s="19"/>
      <c r="L5" s="19"/>
      <c r="AZ5" s="84" t="s">
        <v>124</v>
      </c>
      <c r="BA5" s="84" t="s">
        <v>122</v>
      </c>
      <c r="BB5" s="84" t="s">
        <v>19</v>
      </c>
      <c r="BC5" s="84" t="s">
        <v>125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126</v>
      </c>
      <c r="BA6" s="84" t="s">
        <v>126</v>
      </c>
      <c r="BB6" s="84" t="s">
        <v>19</v>
      </c>
      <c r="BC6" s="84" t="s">
        <v>127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128</v>
      </c>
      <c r="BA7" s="84" t="s">
        <v>129</v>
      </c>
      <c r="BB7" s="84" t="s">
        <v>19</v>
      </c>
      <c r="BC7" s="84" t="s">
        <v>130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132</v>
      </c>
      <c r="BA8" s="84" t="s">
        <v>133</v>
      </c>
      <c r="BB8" s="84" t="s">
        <v>19</v>
      </c>
      <c r="BC8" s="84" t="s">
        <v>134</v>
      </c>
      <c r="BD8" s="84" t="s">
        <v>86</v>
      </c>
    </row>
    <row r="9" spans="2:56" s="1" customFormat="1" ht="30" customHeight="1">
      <c r="B9" s="31"/>
      <c r="E9" s="284" t="s">
        <v>135</v>
      </c>
      <c r="F9" s="300"/>
      <c r="G9" s="300"/>
      <c r="H9" s="300"/>
      <c r="L9" s="31"/>
      <c r="AZ9" s="84" t="s">
        <v>136</v>
      </c>
      <c r="BA9" s="84" t="s">
        <v>137</v>
      </c>
      <c r="BB9" s="84" t="s">
        <v>19</v>
      </c>
      <c r="BC9" s="84" t="s">
        <v>138</v>
      </c>
      <c r="BD9" s="84" t="s">
        <v>86</v>
      </c>
    </row>
    <row r="10" spans="2:56" s="1" customFormat="1">
      <c r="B10" s="31"/>
      <c r="L10" s="31"/>
      <c r="AZ10" s="84" t="s">
        <v>139</v>
      </c>
      <c r="BA10" s="84" t="s">
        <v>140</v>
      </c>
      <c r="BB10" s="84" t="s">
        <v>19</v>
      </c>
      <c r="BC10" s="84" t="s">
        <v>141</v>
      </c>
      <c r="BD10" s="84" t="s">
        <v>86</v>
      </c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  <c r="AZ11" s="84" t="s">
        <v>142</v>
      </c>
      <c r="BA11" s="84" t="s">
        <v>140</v>
      </c>
      <c r="BB11" s="84" t="s">
        <v>19</v>
      </c>
      <c r="BC11" s="84" t="s">
        <v>143</v>
      </c>
      <c r="BD11" s="84" t="s">
        <v>86</v>
      </c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  <c r="AZ12" s="84" t="s">
        <v>144</v>
      </c>
      <c r="BA12" s="84" t="s">
        <v>145</v>
      </c>
      <c r="BB12" s="84" t="s">
        <v>19</v>
      </c>
      <c r="BC12" s="84" t="s">
        <v>146</v>
      </c>
      <c r="BD12" s="84" t="s">
        <v>86</v>
      </c>
    </row>
    <row r="13" spans="2:56" s="1" customFormat="1" ht="10.8" customHeight="1">
      <c r="B13" s="31"/>
      <c r="L13" s="31"/>
      <c r="AZ13" s="84" t="s">
        <v>147</v>
      </c>
      <c r="BA13" s="84" t="s">
        <v>148</v>
      </c>
      <c r="BB13" s="84" t="s">
        <v>19</v>
      </c>
      <c r="BC13" s="84" t="s">
        <v>149</v>
      </c>
      <c r="BD13" s="84" t="s">
        <v>86</v>
      </c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  <c r="AZ14" s="84" t="s">
        <v>150</v>
      </c>
      <c r="BA14" s="84" t="s">
        <v>150</v>
      </c>
      <c r="BB14" s="84" t="s">
        <v>19</v>
      </c>
      <c r="BC14" s="84" t="s">
        <v>151</v>
      </c>
      <c r="BD14" s="84" t="s">
        <v>86</v>
      </c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ROUND(J95,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ROUND((SUM(BE95:BE410)),  2)</f>
        <v>0</v>
      </c>
      <c r="I33" s="89">
        <v>0.21</v>
      </c>
      <c r="J33" s="88">
        <f>ROUND(((SUM(BE95:BE410))*I33),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ROUND((SUM(BF95:BF410)),  2)</f>
        <v>0</v>
      </c>
      <c r="I34" s="89">
        <v>0.15</v>
      </c>
      <c r="J34" s="88">
        <f>ROUND(((SUM(BF95:BF410))*I34),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ROUND((SUM(BG95:BG410)),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ROUND((SUM(BH95:BH410)),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ROUND((SUM(BI95:BI410)),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01.1.1 - IO 01 - Vodovodní přivaděče - Výtlak z vrtu 1, Armaturní šachta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J95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J96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J97</f>
        <v>0</v>
      </c>
      <c r="L61" s="103"/>
    </row>
    <row r="62" spans="2:47" s="9" customFormat="1" ht="19.95" customHeight="1">
      <c r="B62" s="103"/>
      <c r="D62" s="104" t="s">
        <v>158</v>
      </c>
      <c r="E62" s="105"/>
      <c r="F62" s="105"/>
      <c r="G62" s="105"/>
      <c r="H62" s="105"/>
      <c r="I62" s="105"/>
      <c r="J62" s="106">
        <f>J156</f>
        <v>0</v>
      </c>
      <c r="L62" s="103"/>
    </row>
    <row r="63" spans="2:47" s="9" customFormat="1" ht="19.95" customHeight="1">
      <c r="B63" s="103"/>
      <c r="D63" s="104" t="s">
        <v>159</v>
      </c>
      <c r="E63" s="105"/>
      <c r="F63" s="105"/>
      <c r="G63" s="105"/>
      <c r="H63" s="105"/>
      <c r="I63" s="105"/>
      <c r="J63" s="106">
        <f>J164</f>
        <v>0</v>
      </c>
      <c r="L63" s="103"/>
    </row>
    <row r="64" spans="2:47" s="9" customFormat="1" ht="19.95" customHeight="1">
      <c r="B64" s="103"/>
      <c r="D64" s="104" t="s">
        <v>160</v>
      </c>
      <c r="E64" s="105"/>
      <c r="F64" s="105"/>
      <c r="G64" s="105"/>
      <c r="H64" s="105"/>
      <c r="I64" s="105"/>
      <c r="J64" s="106">
        <f>J192</f>
        <v>0</v>
      </c>
      <c r="L64" s="103"/>
    </row>
    <row r="65" spans="2:12" s="9" customFormat="1" ht="19.95" customHeight="1">
      <c r="B65" s="103"/>
      <c r="D65" s="104" t="s">
        <v>161</v>
      </c>
      <c r="E65" s="105"/>
      <c r="F65" s="105"/>
      <c r="G65" s="105"/>
      <c r="H65" s="105"/>
      <c r="I65" s="105"/>
      <c r="J65" s="106">
        <f>J213</f>
        <v>0</v>
      </c>
      <c r="L65" s="103"/>
    </row>
    <row r="66" spans="2:12" s="9" customFormat="1" ht="19.95" customHeight="1">
      <c r="B66" s="103"/>
      <c r="D66" s="104" t="s">
        <v>162</v>
      </c>
      <c r="E66" s="105"/>
      <c r="F66" s="105"/>
      <c r="G66" s="105"/>
      <c r="H66" s="105"/>
      <c r="I66" s="105"/>
      <c r="J66" s="106">
        <f>J225</f>
        <v>0</v>
      </c>
      <c r="L66" s="103"/>
    </row>
    <row r="67" spans="2:12" s="9" customFormat="1" ht="19.95" customHeight="1">
      <c r="B67" s="103"/>
      <c r="D67" s="104" t="s">
        <v>163</v>
      </c>
      <c r="E67" s="105"/>
      <c r="F67" s="105"/>
      <c r="G67" s="105"/>
      <c r="H67" s="105"/>
      <c r="I67" s="105"/>
      <c r="J67" s="106">
        <f>J234</f>
        <v>0</v>
      </c>
      <c r="L67" s="103"/>
    </row>
    <row r="68" spans="2:12" s="9" customFormat="1" ht="19.95" customHeight="1">
      <c r="B68" s="103"/>
      <c r="D68" s="104" t="s">
        <v>164</v>
      </c>
      <c r="E68" s="105"/>
      <c r="F68" s="105"/>
      <c r="G68" s="105"/>
      <c r="H68" s="105"/>
      <c r="I68" s="105"/>
      <c r="J68" s="106">
        <f>J332</f>
        <v>0</v>
      </c>
      <c r="L68" s="103"/>
    </row>
    <row r="69" spans="2:12" s="9" customFormat="1" ht="19.95" customHeight="1">
      <c r="B69" s="103"/>
      <c r="D69" s="104" t="s">
        <v>165</v>
      </c>
      <c r="E69" s="105"/>
      <c r="F69" s="105"/>
      <c r="G69" s="105"/>
      <c r="H69" s="105"/>
      <c r="I69" s="105"/>
      <c r="J69" s="106">
        <f>J361</f>
        <v>0</v>
      </c>
      <c r="L69" s="103"/>
    </row>
    <row r="70" spans="2:12" s="9" customFormat="1" ht="19.95" customHeight="1">
      <c r="B70" s="103"/>
      <c r="D70" s="104" t="s">
        <v>166</v>
      </c>
      <c r="E70" s="105"/>
      <c r="F70" s="105"/>
      <c r="G70" s="105"/>
      <c r="H70" s="105"/>
      <c r="I70" s="105"/>
      <c r="J70" s="106">
        <f>J372</f>
        <v>0</v>
      </c>
      <c r="L70" s="103"/>
    </row>
    <row r="71" spans="2:12" s="8" customFormat="1" ht="24.9" customHeight="1">
      <c r="B71" s="99"/>
      <c r="D71" s="100" t="s">
        <v>167</v>
      </c>
      <c r="E71" s="101"/>
      <c r="F71" s="101"/>
      <c r="G71" s="101"/>
      <c r="H71" s="101"/>
      <c r="I71" s="101"/>
      <c r="J71" s="102">
        <f>J379</f>
        <v>0</v>
      </c>
      <c r="L71" s="99"/>
    </row>
    <row r="72" spans="2:12" s="9" customFormat="1" ht="19.95" customHeight="1">
      <c r="B72" s="103"/>
      <c r="D72" s="104" t="s">
        <v>168</v>
      </c>
      <c r="E72" s="105"/>
      <c r="F72" s="105"/>
      <c r="G72" s="105"/>
      <c r="H72" s="105"/>
      <c r="I72" s="105"/>
      <c r="J72" s="106">
        <f>J380</f>
        <v>0</v>
      </c>
      <c r="L72" s="103"/>
    </row>
    <row r="73" spans="2:12" s="8" customFormat="1" ht="24.9" customHeight="1">
      <c r="B73" s="99"/>
      <c r="D73" s="100" t="s">
        <v>169</v>
      </c>
      <c r="E73" s="101"/>
      <c r="F73" s="101"/>
      <c r="G73" s="101"/>
      <c r="H73" s="101"/>
      <c r="I73" s="101"/>
      <c r="J73" s="102">
        <f>J392</f>
        <v>0</v>
      </c>
      <c r="L73" s="99"/>
    </row>
    <row r="74" spans="2:12" s="9" customFormat="1" ht="19.95" customHeight="1">
      <c r="B74" s="103"/>
      <c r="D74" s="104" t="s">
        <v>170</v>
      </c>
      <c r="E74" s="105"/>
      <c r="F74" s="105"/>
      <c r="G74" s="105"/>
      <c r="H74" s="105"/>
      <c r="I74" s="105"/>
      <c r="J74" s="106">
        <f>J393</f>
        <v>0</v>
      </c>
      <c r="L74" s="103"/>
    </row>
    <row r="75" spans="2:12" s="9" customFormat="1" ht="19.95" customHeight="1">
      <c r="B75" s="103"/>
      <c r="D75" s="104" t="s">
        <v>171</v>
      </c>
      <c r="E75" s="105"/>
      <c r="F75" s="105"/>
      <c r="G75" s="105"/>
      <c r="H75" s="105"/>
      <c r="I75" s="105"/>
      <c r="J75" s="106">
        <f>J402</f>
        <v>0</v>
      </c>
      <c r="L75" s="103"/>
    </row>
    <row r="76" spans="2:12" s="1" customFormat="1" ht="21.75" customHeight="1">
      <c r="B76" s="31"/>
      <c r="L76" s="31"/>
    </row>
    <row r="77" spans="2:12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63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63" s="1" customFormat="1" ht="24.9" customHeight="1">
      <c r="B82" s="31"/>
      <c r="C82" s="20" t="s">
        <v>172</v>
      </c>
      <c r="L82" s="31"/>
    </row>
    <row r="83" spans="2:63" s="1" customFormat="1" ht="6.9" customHeight="1">
      <c r="B83" s="31"/>
      <c r="L83" s="31"/>
    </row>
    <row r="84" spans="2:63" s="1" customFormat="1" ht="12" customHeight="1">
      <c r="B84" s="31"/>
      <c r="C84" s="26" t="s">
        <v>16</v>
      </c>
      <c r="L84" s="31"/>
    </row>
    <row r="85" spans="2:63" s="1" customFormat="1" ht="16.5" customHeight="1">
      <c r="B85" s="31"/>
      <c r="E85" s="301" t="str">
        <f>E7</f>
        <v>Vodovod Tošovice - I. Etapa</v>
      </c>
      <c r="F85" s="302"/>
      <c r="G85" s="302"/>
      <c r="H85" s="302"/>
      <c r="L85" s="31"/>
    </row>
    <row r="86" spans="2:63" s="1" customFormat="1" ht="12" customHeight="1">
      <c r="B86" s="31"/>
      <c r="C86" s="26" t="s">
        <v>131</v>
      </c>
      <c r="L86" s="31"/>
    </row>
    <row r="87" spans="2:63" s="1" customFormat="1" ht="30" customHeight="1">
      <c r="B87" s="31"/>
      <c r="E87" s="284" t="str">
        <f>E9</f>
        <v>01.1.1 - IO 01 - Vodovodní přivaděče - Výtlak z vrtu 1, Armaturní šachta</v>
      </c>
      <c r="F87" s="300"/>
      <c r="G87" s="300"/>
      <c r="H87" s="300"/>
      <c r="L87" s="31"/>
    </row>
    <row r="88" spans="2:63" s="1" customFormat="1" ht="6.9" customHeight="1">
      <c r="B88" s="31"/>
      <c r="L88" s="31"/>
    </row>
    <row r="89" spans="2:63" s="1" customFormat="1" ht="12" customHeight="1">
      <c r="B89" s="31"/>
      <c r="C89" s="26" t="s">
        <v>21</v>
      </c>
      <c r="F89" s="24" t="str">
        <f>F12</f>
        <v>Odry</v>
      </c>
      <c r="I89" s="26" t="s">
        <v>23</v>
      </c>
      <c r="J89" s="48" t="str">
        <f>IF(J12="","",J12)</f>
        <v>28. 9. 2023</v>
      </c>
      <c r="L89" s="31"/>
    </row>
    <row r="90" spans="2:63" s="1" customFormat="1" ht="6.9" customHeight="1">
      <c r="B90" s="31"/>
      <c r="L90" s="31"/>
    </row>
    <row r="91" spans="2:63" s="1" customFormat="1" ht="15.15" customHeight="1">
      <c r="B91" s="31"/>
      <c r="C91" s="26" t="s">
        <v>25</v>
      </c>
      <c r="F91" s="24" t="str">
        <f>E15</f>
        <v>Město Odry</v>
      </c>
      <c r="I91" s="26" t="s">
        <v>33</v>
      </c>
      <c r="J91" s="29" t="str">
        <f>E21</f>
        <v>Hydroelko, s.r.o.</v>
      </c>
      <c r="L91" s="31"/>
    </row>
    <row r="92" spans="2:63" s="1" customFormat="1" ht="15.15" customHeight="1">
      <c r="B92" s="31"/>
      <c r="C92" s="26" t="s">
        <v>31</v>
      </c>
      <c r="F92" s="24" t="str">
        <f>IF(E18="","",E18)</f>
        <v>Vyplň údaj</v>
      </c>
      <c r="I92" s="26" t="s">
        <v>38</v>
      </c>
      <c r="J92" s="29" t="str">
        <f>E24</f>
        <v xml:space="preserve"> 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07"/>
      <c r="C94" s="108" t="s">
        <v>173</v>
      </c>
      <c r="D94" s="109" t="s">
        <v>61</v>
      </c>
      <c r="E94" s="109" t="s">
        <v>57</v>
      </c>
      <c r="F94" s="109" t="s">
        <v>58</v>
      </c>
      <c r="G94" s="109" t="s">
        <v>174</v>
      </c>
      <c r="H94" s="109" t="s">
        <v>175</v>
      </c>
      <c r="I94" s="109" t="s">
        <v>176</v>
      </c>
      <c r="J94" s="109" t="s">
        <v>154</v>
      </c>
      <c r="K94" s="110" t="s">
        <v>177</v>
      </c>
      <c r="L94" s="107"/>
      <c r="M94" s="55" t="s">
        <v>19</v>
      </c>
      <c r="N94" s="56" t="s">
        <v>46</v>
      </c>
      <c r="O94" s="56" t="s">
        <v>178</v>
      </c>
      <c r="P94" s="56" t="s">
        <v>179</v>
      </c>
      <c r="Q94" s="56" t="s">
        <v>180</v>
      </c>
      <c r="R94" s="56" t="s">
        <v>181</v>
      </c>
      <c r="S94" s="56" t="s">
        <v>182</v>
      </c>
      <c r="T94" s="57" t="s">
        <v>183</v>
      </c>
    </row>
    <row r="95" spans="2:63" s="1" customFormat="1" ht="22.8" customHeight="1">
      <c r="B95" s="31"/>
      <c r="C95" s="60" t="s">
        <v>184</v>
      </c>
      <c r="J95" s="111">
        <f>BK95</f>
        <v>0</v>
      </c>
      <c r="L95" s="31"/>
      <c r="M95" s="58"/>
      <c r="N95" s="49"/>
      <c r="O95" s="49"/>
      <c r="P95" s="112">
        <f>P96+P379+P392</f>
        <v>0</v>
      </c>
      <c r="Q95" s="49"/>
      <c r="R95" s="112">
        <f>R96+R379+R392</f>
        <v>58.260887979999993</v>
      </c>
      <c r="S95" s="49"/>
      <c r="T95" s="113">
        <f>T96+T379+T392</f>
        <v>3.6150000000000002E-2</v>
      </c>
      <c r="AT95" s="16" t="s">
        <v>75</v>
      </c>
      <c r="AU95" s="16" t="s">
        <v>155</v>
      </c>
      <c r="BK95" s="114">
        <f>BK96+BK379+BK392</f>
        <v>0</v>
      </c>
    </row>
    <row r="96" spans="2:63" s="11" customFormat="1" ht="25.95" customHeight="1">
      <c r="B96" s="115"/>
      <c r="D96" s="116" t="s">
        <v>75</v>
      </c>
      <c r="E96" s="117" t="s">
        <v>185</v>
      </c>
      <c r="F96" s="117" t="s">
        <v>186</v>
      </c>
      <c r="I96" s="118"/>
      <c r="J96" s="119">
        <f>BK96</f>
        <v>0</v>
      </c>
      <c r="L96" s="115"/>
      <c r="M96" s="120"/>
      <c r="P96" s="121">
        <f>P97+P156+P164+P192+P213+P225+P234+P332+P361+P372</f>
        <v>0</v>
      </c>
      <c r="R96" s="121">
        <f>R97+R156+R164+R192+R213+R225+R234+R332+R361+R372</f>
        <v>58.25588797999999</v>
      </c>
      <c r="T96" s="122">
        <f>T97+T156+T164+T192+T213+T225+T234+T332+T361+T372</f>
        <v>3.6150000000000002E-2</v>
      </c>
      <c r="AR96" s="116" t="s">
        <v>84</v>
      </c>
      <c r="AT96" s="123" t="s">
        <v>75</v>
      </c>
      <c r="AU96" s="123" t="s">
        <v>76</v>
      </c>
      <c r="AY96" s="116" t="s">
        <v>187</v>
      </c>
      <c r="BK96" s="124">
        <f>BK97+BK156+BK164+BK192+BK213+BK225+BK234+BK332+BK361+BK372</f>
        <v>0</v>
      </c>
    </row>
    <row r="97" spans="2:65" s="11" customFormat="1" ht="22.8" customHeight="1">
      <c r="B97" s="115"/>
      <c r="D97" s="116" t="s">
        <v>75</v>
      </c>
      <c r="E97" s="125" t="s">
        <v>84</v>
      </c>
      <c r="F97" s="125" t="s">
        <v>188</v>
      </c>
      <c r="I97" s="118"/>
      <c r="J97" s="126">
        <f>BK97</f>
        <v>0</v>
      </c>
      <c r="L97" s="115"/>
      <c r="M97" s="120"/>
      <c r="P97" s="121">
        <f>SUM(P98:P155)</f>
        <v>0</v>
      </c>
      <c r="R97" s="121">
        <f>SUM(R98:R155)</f>
        <v>7.2720000000000007E-3</v>
      </c>
      <c r="T97" s="122">
        <f>SUM(T98:T155)</f>
        <v>0</v>
      </c>
      <c r="AR97" s="116" t="s">
        <v>84</v>
      </c>
      <c r="AT97" s="123" t="s">
        <v>75</v>
      </c>
      <c r="AU97" s="123" t="s">
        <v>84</v>
      </c>
      <c r="AY97" s="116" t="s">
        <v>187</v>
      </c>
      <c r="BK97" s="124">
        <f>SUM(BK98:BK155)</f>
        <v>0</v>
      </c>
    </row>
    <row r="98" spans="2:65" s="1" customFormat="1" ht="24.15" customHeight="1">
      <c r="B98" s="31"/>
      <c r="C98" s="127" t="s">
        <v>84</v>
      </c>
      <c r="D98" s="127" t="s">
        <v>189</v>
      </c>
      <c r="E98" s="128" t="s">
        <v>190</v>
      </c>
      <c r="F98" s="129" t="s">
        <v>191</v>
      </c>
      <c r="G98" s="130" t="s">
        <v>192</v>
      </c>
      <c r="H98" s="131">
        <v>363.6</v>
      </c>
      <c r="I98" s="132"/>
      <c r="J98" s="133">
        <f>ROUND(I98*H98,2)</f>
        <v>0</v>
      </c>
      <c r="K98" s="129" t="s">
        <v>193</v>
      </c>
      <c r="L98" s="31"/>
      <c r="M98" s="134" t="s">
        <v>19</v>
      </c>
      <c r="N98" s="135" t="s">
        <v>47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194</v>
      </c>
      <c r="AT98" s="138" t="s">
        <v>189</v>
      </c>
      <c r="AU98" s="138" t="s">
        <v>86</v>
      </c>
      <c r="AY98" s="16" t="s">
        <v>187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84</v>
      </c>
      <c r="BK98" s="139">
        <f>ROUND(I98*H98,2)</f>
        <v>0</v>
      </c>
      <c r="BL98" s="16" t="s">
        <v>194</v>
      </c>
      <c r="BM98" s="138" t="s">
        <v>195</v>
      </c>
    </row>
    <row r="99" spans="2:65" s="1" customFormat="1" ht="19.2">
      <c r="B99" s="31"/>
      <c r="D99" s="140" t="s">
        <v>196</v>
      </c>
      <c r="F99" s="141" t="s">
        <v>197</v>
      </c>
      <c r="I99" s="142"/>
      <c r="L99" s="31"/>
      <c r="M99" s="143"/>
      <c r="T99" s="52"/>
      <c r="AT99" s="16" t="s">
        <v>196</v>
      </c>
      <c r="AU99" s="16" t="s">
        <v>86</v>
      </c>
    </row>
    <row r="100" spans="2:65" s="1" customFormat="1">
      <c r="B100" s="31"/>
      <c r="D100" s="144" t="s">
        <v>198</v>
      </c>
      <c r="F100" s="145" t="s">
        <v>199</v>
      </c>
      <c r="I100" s="142"/>
      <c r="L100" s="31"/>
      <c r="M100" s="143"/>
      <c r="T100" s="52"/>
      <c r="AT100" s="16" t="s">
        <v>198</v>
      </c>
      <c r="AU100" s="16" t="s">
        <v>86</v>
      </c>
    </row>
    <row r="101" spans="2:65" s="12" customFormat="1">
      <c r="B101" s="146"/>
      <c r="D101" s="140" t="s">
        <v>200</v>
      </c>
      <c r="E101" s="147" t="s">
        <v>128</v>
      </c>
      <c r="F101" s="148" t="s">
        <v>201</v>
      </c>
      <c r="H101" s="149">
        <v>363.6</v>
      </c>
      <c r="I101" s="150"/>
      <c r="L101" s="146"/>
      <c r="M101" s="151"/>
      <c r="T101" s="152"/>
      <c r="AT101" s="147" t="s">
        <v>200</v>
      </c>
      <c r="AU101" s="147" t="s">
        <v>86</v>
      </c>
      <c r="AV101" s="12" t="s">
        <v>86</v>
      </c>
      <c r="AW101" s="12" t="s">
        <v>37</v>
      </c>
      <c r="AX101" s="12" t="s">
        <v>84</v>
      </c>
      <c r="AY101" s="147" t="s">
        <v>187</v>
      </c>
    </row>
    <row r="102" spans="2:65" s="1" customFormat="1" ht="33" customHeight="1">
      <c r="B102" s="31"/>
      <c r="C102" s="127" t="s">
        <v>86</v>
      </c>
      <c r="D102" s="127" t="s">
        <v>189</v>
      </c>
      <c r="E102" s="128" t="s">
        <v>202</v>
      </c>
      <c r="F102" s="129" t="s">
        <v>203</v>
      </c>
      <c r="G102" s="130" t="s">
        <v>204</v>
      </c>
      <c r="H102" s="131">
        <v>73.861000000000004</v>
      </c>
      <c r="I102" s="132"/>
      <c r="J102" s="133">
        <f>ROUND(I102*H102,2)</f>
        <v>0</v>
      </c>
      <c r="K102" s="129" t="s">
        <v>193</v>
      </c>
      <c r="L102" s="31"/>
      <c r="M102" s="134" t="s">
        <v>19</v>
      </c>
      <c r="N102" s="135" t="s">
        <v>47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194</v>
      </c>
      <c r="AT102" s="138" t="s">
        <v>189</v>
      </c>
      <c r="AU102" s="138" t="s">
        <v>86</v>
      </c>
      <c r="AY102" s="16" t="s">
        <v>187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84</v>
      </c>
      <c r="BK102" s="139">
        <f>ROUND(I102*H102,2)</f>
        <v>0</v>
      </c>
      <c r="BL102" s="16" t="s">
        <v>194</v>
      </c>
      <c r="BM102" s="138" t="s">
        <v>205</v>
      </c>
    </row>
    <row r="103" spans="2:65" s="1" customFormat="1" ht="28.8">
      <c r="B103" s="31"/>
      <c r="D103" s="140" t="s">
        <v>196</v>
      </c>
      <c r="F103" s="141" t="s">
        <v>206</v>
      </c>
      <c r="I103" s="142"/>
      <c r="L103" s="31"/>
      <c r="M103" s="143"/>
      <c r="T103" s="52"/>
      <c r="AT103" s="16" t="s">
        <v>196</v>
      </c>
      <c r="AU103" s="16" t="s">
        <v>86</v>
      </c>
    </row>
    <row r="104" spans="2:65" s="1" customFormat="1">
      <c r="B104" s="31"/>
      <c r="D104" s="144" t="s">
        <v>198</v>
      </c>
      <c r="F104" s="145" t="s">
        <v>207</v>
      </c>
      <c r="I104" s="142"/>
      <c r="L104" s="31"/>
      <c r="M104" s="143"/>
      <c r="T104" s="52"/>
      <c r="AT104" s="16" t="s">
        <v>198</v>
      </c>
      <c r="AU104" s="16" t="s">
        <v>86</v>
      </c>
    </row>
    <row r="105" spans="2:65" s="12" customFormat="1">
      <c r="B105" s="146"/>
      <c r="D105" s="140" t="s">
        <v>200</v>
      </c>
      <c r="E105" s="147" t="s">
        <v>144</v>
      </c>
      <c r="F105" s="148" t="s">
        <v>208</v>
      </c>
      <c r="H105" s="149">
        <v>73.861000000000004</v>
      </c>
      <c r="I105" s="150"/>
      <c r="L105" s="146"/>
      <c r="M105" s="151"/>
      <c r="T105" s="152"/>
      <c r="AT105" s="147" t="s">
        <v>200</v>
      </c>
      <c r="AU105" s="147" t="s">
        <v>86</v>
      </c>
      <c r="AV105" s="12" t="s">
        <v>86</v>
      </c>
      <c r="AW105" s="12" t="s">
        <v>37</v>
      </c>
      <c r="AX105" s="12" t="s">
        <v>84</v>
      </c>
      <c r="AY105" s="147" t="s">
        <v>187</v>
      </c>
    </row>
    <row r="106" spans="2:65" s="1" customFormat="1" ht="33" customHeight="1">
      <c r="B106" s="31"/>
      <c r="C106" s="127" t="s">
        <v>209</v>
      </c>
      <c r="D106" s="127" t="s">
        <v>189</v>
      </c>
      <c r="E106" s="128" t="s">
        <v>210</v>
      </c>
      <c r="F106" s="129" t="s">
        <v>211</v>
      </c>
      <c r="G106" s="130" t="s">
        <v>204</v>
      </c>
      <c r="H106" s="131">
        <v>1.1200000000000001</v>
      </c>
      <c r="I106" s="132"/>
      <c r="J106" s="133">
        <f>ROUND(I106*H106,2)</f>
        <v>0</v>
      </c>
      <c r="K106" s="129" t="s">
        <v>193</v>
      </c>
      <c r="L106" s="31"/>
      <c r="M106" s="134" t="s">
        <v>19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194</v>
      </c>
      <c r="AT106" s="138" t="s">
        <v>189</v>
      </c>
      <c r="AU106" s="138" t="s">
        <v>86</v>
      </c>
      <c r="AY106" s="16" t="s">
        <v>187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84</v>
      </c>
      <c r="BK106" s="139">
        <f>ROUND(I106*H106,2)</f>
        <v>0</v>
      </c>
      <c r="BL106" s="16" t="s">
        <v>194</v>
      </c>
      <c r="BM106" s="138" t="s">
        <v>212</v>
      </c>
    </row>
    <row r="107" spans="2:65" s="1" customFormat="1" ht="28.8">
      <c r="B107" s="31"/>
      <c r="D107" s="140" t="s">
        <v>196</v>
      </c>
      <c r="F107" s="141" t="s">
        <v>213</v>
      </c>
      <c r="I107" s="142"/>
      <c r="L107" s="31"/>
      <c r="M107" s="143"/>
      <c r="T107" s="52"/>
      <c r="AT107" s="16" t="s">
        <v>196</v>
      </c>
      <c r="AU107" s="16" t="s">
        <v>86</v>
      </c>
    </row>
    <row r="108" spans="2:65" s="1" customFormat="1">
      <c r="B108" s="31"/>
      <c r="D108" s="144" t="s">
        <v>198</v>
      </c>
      <c r="F108" s="145" t="s">
        <v>214</v>
      </c>
      <c r="I108" s="142"/>
      <c r="L108" s="31"/>
      <c r="M108" s="143"/>
      <c r="T108" s="52"/>
      <c r="AT108" s="16" t="s">
        <v>198</v>
      </c>
      <c r="AU108" s="16" t="s">
        <v>86</v>
      </c>
    </row>
    <row r="109" spans="2:65" s="12" customFormat="1">
      <c r="B109" s="146"/>
      <c r="D109" s="140" t="s">
        <v>200</v>
      </c>
      <c r="E109" s="147" t="s">
        <v>139</v>
      </c>
      <c r="F109" s="148" t="s">
        <v>215</v>
      </c>
      <c r="H109" s="149">
        <v>1.1200000000000001</v>
      </c>
      <c r="I109" s="150"/>
      <c r="L109" s="146"/>
      <c r="M109" s="151"/>
      <c r="T109" s="152"/>
      <c r="AT109" s="147" t="s">
        <v>200</v>
      </c>
      <c r="AU109" s="147" t="s">
        <v>86</v>
      </c>
      <c r="AV109" s="12" t="s">
        <v>86</v>
      </c>
      <c r="AW109" s="12" t="s">
        <v>37</v>
      </c>
      <c r="AX109" s="12" t="s">
        <v>84</v>
      </c>
      <c r="AY109" s="147" t="s">
        <v>187</v>
      </c>
    </row>
    <row r="110" spans="2:65" s="1" customFormat="1" ht="33" customHeight="1">
      <c r="B110" s="31"/>
      <c r="C110" s="127" t="s">
        <v>194</v>
      </c>
      <c r="D110" s="127" t="s">
        <v>189</v>
      </c>
      <c r="E110" s="128" t="s">
        <v>216</v>
      </c>
      <c r="F110" s="129" t="s">
        <v>217</v>
      </c>
      <c r="G110" s="130" t="s">
        <v>204</v>
      </c>
      <c r="H110" s="131">
        <v>169.83199999999999</v>
      </c>
      <c r="I110" s="132"/>
      <c r="J110" s="133">
        <f>ROUND(I110*H110,2)</f>
        <v>0</v>
      </c>
      <c r="K110" s="129" t="s">
        <v>193</v>
      </c>
      <c r="L110" s="31"/>
      <c r="M110" s="134" t="s">
        <v>19</v>
      </c>
      <c r="N110" s="135" t="s">
        <v>47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194</v>
      </c>
      <c r="AT110" s="138" t="s">
        <v>189</v>
      </c>
      <c r="AU110" s="138" t="s">
        <v>86</v>
      </c>
      <c r="AY110" s="16" t="s">
        <v>187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84</v>
      </c>
      <c r="BK110" s="139">
        <f>ROUND(I110*H110,2)</f>
        <v>0</v>
      </c>
      <c r="BL110" s="16" t="s">
        <v>194</v>
      </c>
      <c r="BM110" s="138" t="s">
        <v>218</v>
      </c>
    </row>
    <row r="111" spans="2:65" s="1" customFormat="1" ht="28.8">
      <c r="B111" s="31"/>
      <c r="D111" s="140" t="s">
        <v>196</v>
      </c>
      <c r="F111" s="141" t="s">
        <v>219</v>
      </c>
      <c r="I111" s="142"/>
      <c r="L111" s="31"/>
      <c r="M111" s="143"/>
      <c r="T111" s="52"/>
      <c r="AT111" s="16" t="s">
        <v>196</v>
      </c>
      <c r="AU111" s="16" t="s">
        <v>86</v>
      </c>
    </row>
    <row r="112" spans="2:65" s="1" customFormat="1">
      <c r="B112" s="31"/>
      <c r="D112" s="144" t="s">
        <v>198</v>
      </c>
      <c r="F112" s="145" t="s">
        <v>220</v>
      </c>
      <c r="I112" s="142"/>
      <c r="L112" s="31"/>
      <c r="M112" s="143"/>
      <c r="T112" s="52"/>
      <c r="AT112" s="16" t="s">
        <v>198</v>
      </c>
      <c r="AU112" s="16" t="s">
        <v>86</v>
      </c>
    </row>
    <row r="113" spans="2:65" s="12" customFormat="1">
      <c r="B113" s="146"/>
      <c r="D113" s="140" t="s">
        <v>200</v>
      </c>
      <c r="E113" s="147" t="s">
        <v>142</v>
      </c>
      <c r="F113" s="148" t="s">
        <v>221</v>
      </c>
      <c r="H113" s="149">
        <v>169.83199999999999</v>
      </c>
      <c r="I113" s="150"/>
      <c r="L113" s="146"/>
      <c r="M113" s="151"/>
      <c r="T113" s="152"/>
      <c r="AT113" s="147" t="s">
        <v>200</v>
      </c>
      <c r="AU113" s="147" t="s">
        <v>86</v>
      </c>
      <c r="AV113" s="12" t="s">
        <v>86</v>
      </c>
      <c r="AW113" s="12" t="s">
        <v>37</v>
      </c>
      <c r="AX113" s="12" t="s">
        <v>84</v>
      </c>
      <c r="AY113" s="147" t="s">
        <v>187</v>
      </c>
    </row>
    <row r="114" spans="2:65" s="1" customFormat="1" ht="37.799999999999997" customHeight="1">
      <c r="B114" s="31"/>
      <c r="C114" s="127" t="s">
        <v>222</v>
      </c>
      <c r="D114" s="127" t="s">
        <v>189</v>
      </c>
      <c r="E114" s="128" t="s">
        <v>223</v>
      </c>
      <c r="F114" s="129" t="s">
        <v>224</v>
      </c>
      <c r="G114" s="130" t="s">
        <v>204</v>
      </c>
      <c r="H114" s="131">
        <v>86.447000000000003</v>
      </c>
      <c r="I114" s="132"/>
      <c r="J114" s="133">
        <f>ROUND(I114*H114,2)</f>
        <v>0</v>
      </c>
      <c r="K114" s="129" t="s">
        <v>193</v>
      </c>
      <c r="L114" s="31"/>
      <c r="M114" s="134" t="s">
        <v>19</v>
      </c>
      <c r="N114" s="135" t="s">
        <v>47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194</v>
      </c>
      <c r="AT114" s="138" t="s">
        <v>189</v>
      </c>
      <c r="AU114" s="138" t="s">
        <v>86</v>
      </c>
      <c r="AY114" s="16" t="s">
        <v>187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84</v>
      </c>
      <c r="BK114" s="139">
        <f>ROUND(I114*H114,2)</f>
        <v>0</v>
      </c>
      <c r="BL114" s="16" t="s">
        <v>194</v>
      </c>
      <c r="BM114" s="138" t="s">
        <v>225</v>
      </c>
    </row>
    <row r="115" spans="2:65" s="1" customFormat="1" ht="38.4">
      <c r="B115" s="31"/>
      <c r="D115" s="140" t="s">
        <v>196</v>
      </c>
      <c r="F115" s="141" t="s">
        <v>226</v>
      </c>
      <c r="I115" s="142"/>
      <c r="L115" s="31"/>
      <c r="M115" s="143"/>
      <c r="T115" s="52"/>
      <c r="AT115" s="16" t="s">
        <v>196</v>
      </c>
      <c r="AU115" s="16" t="s">
        <v>86</v>
      </c>
    </row>
    <row r="116" spans="2:65" s="1" customFormat="1">
      <c r="B116" s="31"/>
      <c r="D116" s="144" t="s">
        <v>198</v>
      </c>
      <c r="F116" s="145" t="s">
        <v>227</v>
      </c>
      <c r="I116" s="142"/>
      <c r="L116" s="31"/>
      <c r="M116" s="143"/>
      <c r="T116" s="52"/>
      <c r="AT116" s="16" t="s">
        <v>198</v>
      </c>
      <c r="AU116" s="16" t="s">
        <v>86</v>
      </c>
    </row>
    <row r="117" spans="2:65" s="12" customFormat="1">
      <c r="B117" s="146"/>
      <c r="D117" s="140" t="s">
        <v>200</v>
      </c>
      <c r="E117" s="147" t="s">
        <v>126</v>
      </c>
      <c r="F117" s="148" t="s">
        <v>228</v>
      </c>
      <c r="H117" s="149">
        <v>86.447000000000003</v>
      </c>
      <c r="I117" s="150"/>
      <c r="L117" s="146"/>
      <c r="M117" s="151"/>
      <c r="T117" s="152"/>
      <c r="AT117" s="147" t="s">
        <v>200</v>
      </c>
      <c r="AU117" s="147" t="s">
        <v>86</v>
      </c>
      <c r="AV117" s="12" t="s">
        <v>86</v>
      </c>
      <c r="AW117" s="12" t="s">
        <v>37</v>
      </c>
      <c r="AX117" s="12" t="s">
        <v>84</v>
      </c>
      <c r="AY117" s="147" t="s">
        <v>187</v>
      </c>
    </row>
    <row r="118" spans="2:65" s="1" customFormat="1" ht="37.799999999999997" customHeight="1">
      <c r="B118" s="31"/>
      <c r="C118" s="127" t="s">
        <v>229</v>
      </c>
      <c r="D118" s="127" t="s">
        <v>189</v>
      </c>
      <c r="E118" s="128" t="s">
        <v>230</v>
      </c>
      <c r="F118" s="129" t="s">
        <v>231</v>
      </c>
      <c r="G118" s="130" t="s">
        <v>204</v>
      </c>
      <c r="H118" s="131">
        <v>86.447000000000003</v>
      </c>
      <c r="I118" s="132"/>
      <c r="J118" s="133">
        <f>ROUND(I118*H118,2)</f>
        <v>0</v>
      </c>
      <c r="K118" s="129" t="s">
        <v>193</v>
      </c>
      <c r="L118" s="31"/>
      <c r="M118" s="134" t="s">
        <v>19</v>
      </c>
      <c r="N118" s="135" t="s">
        <v>47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194</v>
      </c>
      <c r="AT118" s="138" t="s">
        <v>189</v>
      </c>
      <c r="AU118" s="138" t="s">
        <v>86</v>
      </c>
      <c r="AY118" s="16" t="s">
        <v>187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84</v>
      </c>
      <c r="BK118" s="139">
        <f>ROUND(I118*H118,2)</f>
        <v>0</v>
      </c>
      <c r="BL118" s="16" t="s">
        <v>194</v>
      </c>
      <c r="BM118" s="138" t="s">
        <v>232</v>
      </c>
    </row>
    <row r="119" spans="2:65" s="1" customFormat="1" ht="48">
      <c r="B119" s="31"/>
      <c r="D119" s="140" t="s">
        <v>196</v>
      </c>
      <c r="F119" s="141" t="s">
        <v>233</v>
      </c>
      <c r="I119" s="142"/>
      <c r="L119" s="31"/>
      <c r="M119" s="143"/>
      <c r="T119" s="52"/>
      <c r="AT119" s="16" t="s">
        <v>196</v>
      </c>
      <c r="AU119" s="16" t="s">
        <v>86</v>
      </c>
    </row>
    <row r="120" spans="2:65" s="1" customFormat="1">
      <c r="B120" s="31"/>
      <c r="D120" s="144" t="s">
        <v>198</v>
      </c>
      <c r="F120" s="145" t="s">
        <v>234</v>
      </c>
      <c r="I120" s="142"/>
      <c r="L120" s="31"/>
      <c r="M120" s="143"/>
      <c r="T120" s="52"/>
      <c r="AT120" s="16" t="s">
        <v>198</v>
      </c>
      <c r="AU120" s="16" t="s">
        <v>86</v>
      </c>
    </row>
    <row r="121" spans="2:65" s="12" customFormat="1">
      <c r="B121" s="146"/>
      <c r="D121" s="140" t="s">
        <v>200</v>
      </c>
      <c r="E121" s="147" t="s">
        <v>19</v>
      </c>
      <c r="F121" s="148" t="s">
        <v>126</v>
      </c>
      <c r="H121" s="149">
        <v>86.447000000000003</v>
      </c>
      <c r="I121" s="150"/>
      <c r="L121" s="146"/>
      <c r="M121" s="151"/>
      <c r="T121" s="152"/>
      <c r="AT121" s="147" t="s">
        <v>200</v>
      </c>
      <c r="AU121" s="147" t="s">
        <v>86</v>
      </c>
      <c r="AV121" s="12" t="s">
        <v>86</v>
      </c>
      <c r="AW121" s="12" t="s">
        <v>37</v>
      </c>
      <c r="AX121" s="12" t="s">
        <v>84</v>
      </c>
      <c r="AY121" s="147" t="s">
        <v>187</v>
      </c>
    </row>
    <row r="122" spans="2:65" s="1" customFormat="1" ht="33" customHeight="1">
      <c r="B122" s="31"/>
      <c r="C122" s="127" t="s">
        <v>235</v>
      </c>
      <c r="D122" s="127" t="s">
        <v>189</v>
      </c>
      <c r="E122" s="128" t="s">
        <v>236</v>
      </c>
      <c r="F122" s="129" t="s">
        <v>237</v>
      </c>
      <c r="G122" s="130" t="s">
        <v>238</v>
      </c>
      <c r="H122" s="131">
        <v>164.249</v>
      </c>
      <c r="I122" s="132"/>
      <c r="J122" s="133">
        <f>ROUND(I122*H122,2)</f>
        <v>0</v>
      </c>
      <c r="K122" s="129" t="s">
        <v>193</v>
      </c>
      <c r="L122" s="31"/>
      <c r="M122" s="134" t="s">
        <v>19</v>
      </c>
      <c r="N122" s="135" t="s">
        <v>47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194</v>
      </c>
      <c r="AT122" s="138" t="s">
        <v>189</v>
      </c>
      <c r="AU122" s="138" t="s">
        <v>86</v>
      </c>
      <c r="AY122" s="16" t="s">
        <v>187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84</v>
      </c>
      <c r="BK122" s="139">
        <f>ROUND(I122*H122,2)</f>
        <v>0</v>
      </c>
      <c r="BL122" s="16" t="s">
        <v>194</v>
      </c>
      <c r="BM122" s="138" t="s">
        <v>239</v>
      </c>
    </row>
    <row r="123" spans="2:65" s="1" customFormat="1" ht="28.8">
      <c r="B123" s="31"/>
      <c r="D123" s="140" t="s">
        <v>196</v>
      </c>
      <c r="F123" s="141" t="s">
        <v>240</v>
      </c>
      <c r="I123" s="142"/>
      <c r="L123" s="31"/>
      <c r="M123" s="143"/>
      <c r="T123" s="52"/>
      <c r="AT123" s="16" t="s">
        <v>196</v>
      </c>
      <c r="AU123" s="16" t="s">
        <v>86</v>
      </c>
    </row>
    <row r="124" spans="2:65" s="1" customFormat="1">
      <c r="B124" s="31"/>
      <c r="D124" s="144" t="s">
        <v>198</v>
      </c>
      <c r="F124" s="145" t="s">
        <v>241</v>
      </c>
      <c r="I124" s="142"/>
      <c r="L124" s="31"/>
      <c r="M124" s="143"/>
      <c r="T124" s="52"/>
      <c r="AT124" s="16" t="s">
        <v>198</v>
      </c>
      <c r="AU124" s="16" t="s">
        <v>86</v>
      </c>
    </row>
    <row r="125" spans="2:65" s="12" customFormat="1">
      <c r="B125" s="146"/>
      <c r="D125" s="140" t="s">
        <v>200</v>
      </c>
      <c r="E125" s="147" t="s">
        <v>19</v>
      </c>
      <c r="F125" s="148" t="s">
        <v>126</v>
      </c>
      <c r="H125" s="149">
        <v>86.447000000000003</v>
      </c>
      <c r="I125" s="150"/>
      <c r="L125" s="146"/>
      <c r="M125" s="151"/>
      <c r="T125" s="152"/>
      <c r="AT125" s="147" t="s">
        <v>200</v>
      </c>
      <c r="AU125" s="147" t="s">
        <v>86</v>
      </c>
      <c r="AV125" s="12" t="s">
        <v>86</v>
      </c>
      <c r="AW125" s="12" t="s">
        <v>37</v>
      </c>
      <c r="AX125" s="12" t="s">
        <v>84</v>
      </c>
      <c r="AY125" s="147" t="s">
        <v>187</v>
      </c>
    </row>
    <row r="126" spans="2:65" s="12" customFormat="1">
      <c r="B126" s="146"/>
      <c r="D126" s="140" t="s">
        <v>200</v>
      </c>
      <c r="F126" s="148" t="s">
        <v>242</v>
      </c>
      <c r="H126" s="149">
        <v>164.249</v>
      </c>
      <c r="I126" s="150"/>
      <c r="L126" s="146"/>
      <c r="M126" s="151"/>
      <c r="T126" s="152"/>
      <c r="AT126" s="147" t="s">
        <v>200</v>
      </c>
      <c r="AU126" s="147" t="s">
        <v>86</v>
      </c>
      <c r="AV126" s="12" t="s">
        <v>86</v>
      </c>
      <c r="AW126" s="12" t="s">
        <v>4</v>
      </c>
      <c r="AX126" s="12" t="s">
        <v>84</v>
      </c>
      <c r="AY126" s="147" t="s">
        <v>187</v>
      </c>
    </row>
    <row r="127" spans="2:65" s="1" customFormat="1" ht="24.15" customHeight="1">
      <c r="B127" s="31"/>
      <c r="C127" s="127" t="s">
        <v>243</v>
      </c>
      <c r="D127" s="127" t="s">
        <v>189</v>
      </c>
      <c r="E127" s="128" t="s">
        <v>244</v>
      </c>
      <c r="F127" s="129" t="s">
        <v>245</v>
      </c>
      <c r="G127" s="130" t="s">
        <v>204</v>
      </c>
      <c r="H127" s="131">
        <v>158.36600000000001</v>
      </c>
      <c r="I127" s="132"/>
      <c r="J127" s="133">
        <f>ROUND(I127*H127,2)</f>
        <v>0</v>
      </c>
      <c r="K127" s="129" t="s">
        <v>193</v>
      </c>
      <c r="L127" s="31"/>
      <c r="M127" s="134" t="s">
        <v>19</v>
      </c>
      <c r="N127" s="135" t="s">
        <v>47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194</v>
      </c>
      <c r="AT127" s="138" t="s">
        <v>189</v>
      </c>
      <c r="AU127" s="138" t="s">
        <v>86</v>
      </c>
      <c r="AY127" s="16" t="s">
        <v>187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84</v>
      </c>
      <c r="BK127" s="139">
        <f>ROUND(I127*H127,2)</f>
        <v>0</v>
      </c>
      <c r="BL127" s="16" t="s">
        <v>194</v>
      </c>
      <c r="BM127" s="138" t="s">
        <v>246</v>
      </c>
    </row>
    <row r="128" spans="2:65" s="1" customFormat="1" ht="28.8">
      <c r="B128" s="31"/>
      <c r="D128" s="140" t="s">
        <v>196</v>
      </c>
      <c r="F128" s="141" t="s">
        <v>247</v>
      </c>
      <c r="I128" s="142"/>
      <c r="L128" s="31"/>
      <c r="M128" s="143"/>
      <c r="T128" s="52"/>
      <c r="AT128" s="16" t="s">
        <v>196</v>
      </c>
      <c r="AU128" s="16" t="s">
        <v>86</v>
      </c>
    </row>
    <row r="129" spans="2:65" s="1" customFormat="1">
      <c r="B129" s="31"/>
      <c r="D129" s="144" t="s">
        <v>198</v>
      </c>
      <c r="F129" s="145" t="s">
        <v>248</v>
      </c>
      <c r="I129" s="142"/>
      <c r="L129" s="31"/>
      <c r="M129" s="143"/>
      <c r="T129" s="52"/>
      <c r="AT129" s="16" t="s">
        <v>198</v>
      </c>
      <c r="AU129" s="16" t="s">
        <v>86</v>
      </c>
    </row>
    <row r="130" spans="2:65" s="12" customFormat="1">
      <c r="B130" s="146"/>
      <c r="D130" s="140" t="s">
        <v>200</v>
      </c>
      <c r="E130" s="147" t="s">
        <v>19</v>
      </c>
      <c r="F130" s="148" t="s">
        <v>249</v>
      </c>
      <c r="H130" s="149">
        <v>244.81299999999999</v>
      </c>
      <c r="I130" s="150"/>
      <c r="L130" s="146"/>
      <c r="M130" s="151"/>
      <c r="T130" s="152"/>
      <c r="AT130" s="147" t="s">
        <v>200</v>
      </c>
      <c r="AU130" s="147" t="s">
        <v>86</v>
      </c>
      <c r="AV130" s="12" t="s">
        <v>86</v>
      </c>
      <c r="AW130" s="12" t="s">
        <v>37</v>
      </c>
      <c r="AX130" s="12" t="s">
        <v>76</v>
      </c>
      <c r="AY130" s="147" t="s">
        <v>187</v>
      </c>
    </row>
    <row r="131" spans="2:65" s="12" customFormat="1" ht="30.6">
      <c r="B131" s="146"/>
      <c r="D131" s="140" t="s">
        <v>200</v>
      </c>
      <c r="E131" s="147" t="s">
        <v>19</v>
      </c>
      <c r="F131" s="148" t="s">
        <v>250</v>
      </c>
      <c r="H131" s="149">
        <v>-86.447000000000003</v>
      </c>
      <c r="I131" s="150"/>
      <c r="L131" s="146"/>
      <c r="M131" s="151"/>
      <c r="T131" s="152"/>
      <c r="AT131" s="147" t="s">
        <v>200</v>
      </c>
      <c r="AU131" s="147" t="s">
        <v>86</v>
      </c>
      <c r="AV131" s="12" t="s">
        <v>86</v>
      </c>
      <c r="AW131" s="12" t="s">
        <v>37</v>
      </c>
      <c r="AX131" s="12" t="s">
        <v>76</v>
      </c>
      <c r="AY131" s="147" t="s">
        <v>187</v>
      </c>
    </row>
    <row r="132" spans="2:65" s="13" customFormat="1">
      <c r="B132" s="153"/>
      <c r="D132" s="140" t="s">
        <v>200</v>
      </c>
      <c r="E132" s="154" t="s">
        <v>150</v>
      </c>
      <c r="F132" s="155" t="s">
        <v>251</v>
      </c>
      <c r="H132" s="156">
        <v>158.36600000000001</v>
      </c>
      <c r="I132" s="157"/>
      <c r="L132" s="153"/>
      <c r="M132" s="158"/>
      <c r="T132" s="159"/>
      <c r="AT132" s="154" t="s">
        <v>200</v>
      </c>
      <c r="AU132" s="154" t="s">
        <v>86</v>
      </c>
      <c r="AV132" s="13" t="s">
        <v>194</v>
      </c>
      <c r="AW132" s="13" t="s">
        <v>37</v>
      </c>
      <c r="AX132" s="13" t="s">
        <v>84</v>
      </c>
      <c r="AY132" s="154" t="s">
        <v>187</v>
      </c>
    </row>
    <row r="133" spans="2:65" s="1" customFormat="1" ht="24.15" customHeight="1">
      <c r="B133" s="31"/>
      <c r="C133" s="127" t="s">
        <v>252</v>
      </c>
      <c r="D133" s="127" t="s">
        <v>189</v>
      </c>
      <c r="E133" s="128" t="s">
        <v>253</v>
      </c>
      <c r="F133" s="129" t="s">
        <v>254</v>
      </c>
      <c r="G133" s="130" t="s">
        <v>204</v>
      </c>
      <c r="H133" s="131">
        <v>0.47299999999999998</v>
      </c>
      <c r="I133" s="132"/>
      <c r="J133" s="133">
        <f>ROUND(I133*H133,2)</f>
        <v>0</v>
      </c>
      <c r="K133" s="129" t="s">
        <v>193</v>
      </c>
      <c r="L133" s="31"/>
      <c r="M133" s="134" t="s">
        <v>19</v>
      </c>
      <c r="N133" s="135" t="s">
        <v>47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194</v>
      </c>
      <c r="AT133" s="138" t="s">
        <v>189</v>
      </c>
      <c r="AU133" s="138" t="s">
        <v>86</v>
      </c>
      <c r="AY133" s="16" t="s">
        <v>187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84</v>
      </c>
      <c r="BK133" s="139">
        <f>ROUND(I133*H133,2)</f>
        <v>0</v>
      </c>
      <c r="BL133" s="16" t="s">
        <v>194</v>
      </c>
      <c r="BM133" s="138" t="s">
        <v>255</v>
      </c>
    </row>
    <row r="134" spans="2:65" s="1" customFormat="1" ht="48">
      <c r="B134" s="31"/>
      <c r="D134" s="140" t="s">
        <v>196</v>
      </c>
      <c r="F134" s="141" t="s">
        <v>256</v>
      </c>
      <c r="I134" s="142"/>
      <c r="L134" s="31"/>
      <c r="M134" s="143"/>
      <c r="T134" s="52"/>
      <c r="AT134" s="16" t="s">
        <v>196</v>
      </c>
      <c r="AU134" s="16" t="s">
        <v>86</v>
      </c>
    </row>
    <row r="135" spans="2:65" s="1" customFormat="1">
      <c r="B135" s="31"/>
      <c r="D135" s="144" t="s">
        <v>198</v>
      </c>
      <c r="F135" s="145" t="s">
        <v>257</v>
      </c>
      <c r="I135" s="142"/>
      <c r="L135" s="31"/>
      <c r="M135" s="143"/>
      <c r="T135" s="52"/>
      <c r="AT135" s="16" t="s">
        <v>198</v>
      </c>
      <c r="AU135" s="16" t="s">
        <v>86</v>
      </c>
    </row>
    <row r="136" spans="2:65" s="12" customFormat="1">
      <c r="B136" s="146"/>
      <c r="D136" s="140" t="s">
        <v>200</v>
      </c>
      <c r="E136" s="147" t="s">
        <v>121</v>
      </c>
      <c r="F136" s="148" t="s">
        <v>258</v>
      </c>
      <c r="H136" s="149">
        <v>0.47299999999999998</v>
      </c>
      <c r="I136" s="150"/>
      <c r="L136" s="146"/>
      <c r="M136" s="151"/>
      <c r="T136" s="152"/>
      <c r="AT136" s="147" t="s">
        <v>200</v>
      </c>
      <c r="AU136" s="147" t="s">
        <v>86</v>
      </c>
      <c r="AV136" s="12" t="s">
        <v>86</v>
      </c>
      <c r="AW136" s="12" t="s">
        <v>37</v>
      </c>
      <c r="AX136" s="12" t="s">
        <v>84</v>
      </c>
      <c r="AY136" s="147" t="s">
        <v>187</v>
      </c>
    </row>
    <row r="137" spans="2:65" s="1" customFormat="1" ht="24.15" customHeight="1">
      <c r="B137" s="31"/>
      <c r="C137" s="127" t="s">
        <v>259</v>
      </c>
      <c r="D137" s="127" t="s">
        <v>189</v>
      </c>
      <c r="E137" s="128" t="s">
        <v>260</v>
      </c>
      <c r="F137" s="129" t="s">
        <v>261</v>
      </c>
      <c r="G137" s="130" t="s">
        <v>204</v>
      </c>
      <c r="H137" s="131">
        <v>38.621000000000002</v>
      </c>
      <c r="I137" s="132"/>
      <c r="J137" s="133">
        <f>ROUND(I137*H137,2)</f>
        <v>0</v>
      </c>
      <c r="K137" s="129" t="s">
        <v>193</v>
      </c>
      <c r="L137" s="31"/>
      <c r="M137" s="134" t="s">
        <v>19</v>
      </c>
      <c r="N137" s="135" t="s">
        <v>47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194</v>
      </c>
      <c r="AT137" s="138" t="s">
        <v>189</v>
      </c>
      <c r="AU137" s="138" t="s">
        <v>86</v>
      </c>
      <c r="AY137" s="16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84</v>
      </c>
      <c r="BK137" s="139">
        <f>ROUND(I137*H137,2)</f>
        <v>0</v>
      </c>
      <c r="BL137" s="16" t="s">
        <v>194</v>
      </c>
      <c r="BM137" s="138" t="s">
        <v>262</v>
      </c>
    </row>
    <row r="138" spans="2:65" s="1" customFormat="1" ht="48">
      <c r="B138" s="31"/>
      <c r="D138" s="140" t="s">
        <v>196</v>
      </c>
      <c r="F138" s="141" t="s">
        <v>263</v>
      </c>
      <c r="I138" s="142"/>
      <c r="L138" s="31"/>
      <c r="M138" s="143"/>
      <c r="T138" s="52"/>
      <c r="AT138" s="16" t="s">
        <v>196</v>
      </c>
      <c r="AU138" s="16" t="s">
        <v>86</v>
      </c>
    </row>
    <row r="139" spans="2:65" s="1" customFormat="1">
      <c r="B139" s="31"/>
      <c r="D139" s="144" t="s">
        <v>198</v>
      </c>
      <c r="F139" s="145" t="s">
        <v>264</v>
      </c>
      <c r="I139" s="142"/>
      <c r="L139" s="31"/>
      <c r="M139" s="143"/>
      <c r="T139" s="52"/>
      <c r="AT139" s="16" t="s">
        <v>198</v>
      </c>
      <c r="AU139" s="16" t="s">
        <v>86</v>
      </c>
    </row>
    <row r="140" spans="2:65" s="12" customFormat="1">
      <c r="B140" s="146"/>
      <c r="D140" s="140" t="s">
        <v>200</v>
      </c>
      <c r="E140" s="147" t="s">
        <v>124</v>
      </c>
      <c r="F140" s="148" t="s">
        <v>265</v>
      </c>
      <c r="H140" s="149">
        <v>38.621000000000002</v>
      </c>
      <c r="I140" s="150"/>
      <c r="L140" s="146"/>
      <c r="M140" s="151"/>
      <c r="T140" s="152"/>
      <c r="AT140" s="147" t="s">
        <v>200</v>
      </c>
      <c r="AU140" s="147" t="s">
        <v>86</v>
      </c>
      <c r="AV140" s="12" t="s">
        <v>86</v>
      </c>
      <c r="AW140" s="12" t="s">
        <v>37</v>
      </c>
      <c r="AX140" s="12" t="s">
        <v>84</v>
      </c>
      <c r="AY140" s="147" t="s">
        <v>187</v>
      </c>
    </row>
    <row r="141" spans="2:65" s="1" customFormat="1" ht="16.5" customHeight="1">
      <c r="B141" s="31"/>
      <c r="C141" s="160" t="s">
        <v>266</v>
      </c>
      <c r="D141" s="160" t="s">
        <v>267</v>
      </c>
      <c r="E141" s="161" t="s">
        <v>268</v>
      </c>
      <c r="F141" s="162" t="s">
        <v>269</v>
      </c>
      <c r="G141" s="163" t="s">
        <v>238</v>
      </c>
      <c r="H141" s="164">
        <v>78.188000000000002</v>
      </c>
      <c r="I141" s="165"/>
      <c r="J141" s="166">
        <f>ROUND(I141*H141,2)</f>
        <v>0</v>
      </c>
      <c r="K141" s="162" t="s">
        <v>193</v>
      </c>
      <c r="L141" s="167"/>
      <c r="M141" s="168" t="s">
        <v>19</v>
      </c>
      <c r="N141" s="169" t="s">
        <v>47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243</v>
      </c>
      <c r="AT141" s="138" t="s">
        <v>267</v>
      </c>
      <c r="AU141" s="138" t="s">
        <v>86</v>
      </c>
      <c r="AY141" s="16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84</v>
      </c>
      <c r="BK141" s="139">
        <f>ROUND(I141*H141,2)</f>
        <v>0</v>
      </c>
      <c r="BL141" s="16" t="s">
        <v>194</v>
      </c>
      <c r="BM141" s="138" t="s">
        <v>270</v>
      </c>
    </row>
    <row r="142" spans="2:65" s="1" customFormat="1">
      <c r="B142" s="31"/>
      <c r="D142" s="140" t="s">
        <v>196</v>
      </c>
      <c r="F142" s="141" t="s">
        <v>269</v>
      </c>
      <c r="I142" s="142"/>
      <c r="L142" s="31"/>
      <c r="M142" s="143"/>
      <c r="T142" s="52"/>
      <c r="AT142" s="16" t="s">
        <v>196</v>
      </c>
      <c r="AU142" s="16" t="s">
        <v>86</v>
      </c>
    </row>
    <row r="143" spans="2:65" s="12" customFormat="1">
      <c r="B143" s="146"/>
      <c r="D143" s="140" t="s">
        <v>200</v>
      </c>
      <c r="E143" s="147" t="s">
        <v>19</v>
      </c>
      <c r="F143" s="148" t="s">
        <v>271</v>
      </c>
      <c r="H143" s="149">
        <v>39.094000000000001</v>
      </c>
      <c r="I143" s="150"/>
      <c r="L143" s="146"/>
      <c r="M143" s="151"/>
      <c r="T143" s="152"/>
      <c r="AT143" s="147" t="s">
        <v>200</v>
      </c>
      <c r="AU143" s="147" t="s">
        <v>86</v>
      </c>
      <c r="AV143" s="12" t="s">
        <v>86</v>
      </c>
      <c r="AW143" s="12" t="s">
        <v>37</v>
      </c>
      <c r="AX143" s="12" t="s">
        <v>84</v>
      </c>
      <c r="AY143" s="147" t="s">
        <v>187</v>
      </c>
    </row>
    <row r="144" spans="2:65" s="12" customFormat="1">
      <c r="B144" s="146"/>
      <c r="D144" s="140" t="s">
        <v>200</v>
      </c>
      <c r="F144" s="148" t="s">
        <v>272</v>
      </c>
      <c r="H144" s="149">
        <v>78.188000000000002</v>
      </c>
      <c r="I144" s="150"/>
      <c r="L144" s="146"/>
      <c r="M144" s="151"/>
      <c r="T144" s="152"/>
      <c r="AT144" s="147" t="s">
        <v>200</v>
      </c>
      <c r="AU144" s="147" t="s">
        <v>86</v>
      </c>
      <c r="AV144" s="12" t="s">
        <v>86</v>
      </c>
      <c r="AW144" s="12" t="s">
        <v>4</v>
      </c>
      <c r="AX144" s="12" t="s">
        <v>84</v>
      </c>
      <c r="AY144" s="147" t="s">
        <v>187</v>
      </c>
    </row>
    <row r="145" spans="2:65" s="1" customFormat="1" ht="33" customHeight="1">
      <c r="B145" s="31"/>
      <c r="C145" s="127" t="s">
        <v>273</v>
      </c>
      <c r="D145" s="127" t="s">
        <v>189</v>
      </c>
      <c r="E145" s="128" t="s">
        <v>274</v>
      </c>
      <c r="F145" s="129" t="s">
        <v>275</v>
      </c>
      <c r="G145" s="130" t="s">
        <v>192</v>
      </c>
      <c r="H145" s="131">
        <v>363.6</v>
      </c>
      <c r="I145" s="132"/>
      <c r="J145" s="133">
        <f>ROUND(I145*H145,2)</f>
        <v>0</v>
      </c>
      <c r="K145" s="129" t="s">
        <v>193</v>
      </c>
      <c r="L145" s="31"/>
      <c r="M145" s="134" t="s">
        <v>19</v>
      </c>
      <c r="N145" s="135" t="s">
        <v>47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194</v>
      </c>
      <c r="AT145" s="138" t="s">
        <v>189</v>
      </c>
      <c r="AU145" s="138" t="s">
        <v>86</v>
      </c>
      <c r="AY145" s="16" t="s">
        <v>187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84</v>
      </c>
      <c r="BK145" s="139">
        <f>ROUND(I145*H145,2)</f>
        <v>0</v>
      </c>
      <c r="BL145" s="16" t="s">
        <v>194</v>
      </c>
      <c r="BM145" s="138" t="s">
        <v>276</v>
      </c>
    </row>
    <row r="146" spans="2:65" s="1" customFormat="1" ht="28.8">
      <c r="B146" s="31"/>
      <c r="D146" s="140" t="s">
        <v>196</v>
      </c>
      <c r="F146" s="141" t="s">
        <v>277</v>
      </c>
      <c r="I146" s="142"/>
      <c r="L146" s="31"/>
      <c r="M146" s="143"/>
      <c r="T146" s="52"/>
      <c r="AT146" s="16" t="s">
        <v>196</v>
      </c>
      <c r="AU146" s="16" t="s">
        <v>86</v>
      </c>
    </row>
    <row r="147" spans="2:65" s="1" customFormat="1">
      <c r="B147" s="31"/>
      <c r="D147" s="144" t="s">
        <v>198</v>
      </c>
      <c r="F147" s="145" t="s">
        <v>278</v>
      </c>
      <c r="I147" s="142"/>
      <c r="L147" s="31"/>
      <c r="M147" s="143"/>
      <c r="T147" s="52"/>
      <c r="AT147" s="16" t="s">
        <v>198</v>
      </c>
      <c r="AU147" s="16" t="s">
        <v>86</v>
      </c>
    </row>
    <row r="148" spans="2:65" s="12" customFormat="1">
      <c r="B148" s="146"/>
      <c r="D148" s="140" t="s">
        <v>200</v>
      </c>
      <c r="E148" s="147" t="s">
        <v>19</v>
      </c>
      <c r="F148" s="148" t="s">
        <v>128</v>
      </c>
      <c r="H148" s="149">
        <v>363.6</v>
      </c>
      <c r="I148" s="150"/>
      <c r="L148" s="146"/>
      <c r="M148" s="151"/>
      <c r="T148" s="152"/>
      <c r="AT148" s="147" t="s">
        <v>200</v>
      </c>
      <c r="AU148" s="147" t="s">
        <v>86</v>
      </c>
      <c r="AV148" s="12" t="s">
        <v>86</v>
      </c>
      <c r="AW148" s="12" t="s">
        <v>37</v>
      </c>
      <c r="AX148" s="12" t="s">
        <v>84</v>
      </c>
      <c r="AY148" s="147" t="s">
        <v>187</v>
      </c>
    </row>
    <row r="149" spans="2:65" s="1" customFormat="1" ht="24.15" customHeight="1">
      <c r="B149" s="31"/>
      <c r="C149" s="127" t="s">
        <v>279</v>
      </c>
      <c r="D149" s="127" t="s">
        <v>189</v>
      </c>
      <c r="E149" s="128" t="s">
        <v>280</v>
      </c>
      <c r="F149" s="129" t="s">
        <v>281</v>
      </c>
      <c r="G149" s="130" t="s">
        <v>192</v>
      </c>
      <c r="H149" s="131">
        <v>363.6</v>
      </c>
      <c r="I149" s="132"/>
      <c r="J149" s="133">
        <f>ROUND(I149*H149,2)</f>
        <v>0</v>
      </c>
      <c r="K149" s="129" t="s">
        <v>193</v>
      </c>
      <c r="L149" s="31"/>
      <c r="M149" s="134" t="s">
        <v>19</v>
      </c>
      <c r="N149" s="135" t="s">
        <v>47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194</v>
      </c>
      <c r="AT149" s="138" t="s">
        <v>189</v>
      </c>
      <c r="AU149" s="138" t="s">
        <v>86</v>
      </c>
      <c r="AY149" s="16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84</v>
      </c>
      <c r="BK149" s="139">
        <f>ROUND(I149*H149,2)</f>
        <v>0</v>
      </c>
      <c r="BL149" s="16" t="s">
        <v>194</v>
      </c>
      <c r="BM149" s="138" t="s">
        <v>282</v>
      </c>
    </row>
    <row r="150" spans="2:65" s="1" customFormat="1" ht="28.8">
      <c r="B150" s="31"/>
      <c r="D150" s="140" t="s">
        <v>196</v>
      </c>
      <c r="F150" s="141" t="s">
        <v>283</v>
      </c>
      <c r="I150" s="142"/>
      <c r="L150" s="31"/>
      <c r="M150" s="143"/>
      <c r="T150" s="52"/>
      <c r="AT150" s="16" t="s">
        <v>196</v>
      </c>
      <c r="AU150" s="16" t="s">
        <v>86</v>
      </c>
    </row>
    <row r="151" spans="2:65" s="1" customFormat="1">
      <c r="B151" s="31"/>
      <c r="D151" s="144" t="s">
        <v>198</v>
      </c>
      <c r="F151" s="145" t="s">
        <v>284</v>
      </c>
      <c r="I151" s="142"/>
      <c r="L151" s="31"/>
      <c r="M151" s="143"/>
      <c r="T151" s="52"/>
      <c r="AT151" s="16" t="s">
        <v>198</v>
      </c>
      <c r="AU151" s="16" t="s">
        <v>86</v>
      </c>
    </row>
    <row r="152" spans="2:65" s="12" customFormat="1">
      <c r="B152" s="146"/>
      <c r="D152" s="140" t="s">
        <v>200</v>
      </c>
      <c r="E152" s="147" t="s">
        <v>19</v>
      </c>
      <c r="F152" s="148" t="s">
        <v>128</v>
      </c>
      <c r="H152" s="149">
        <v>363.6</v>
      </c>
      <c r="I152" s="150"/>
      <c r="L152" s="146"/>
      <c r="M152" s="151"/>
      <c r="T152" s="152"/>
      <c r="AT152" s="147" t="s">
        <v>200</v>
      </c>
      <c r="AU152" s="147" t="s">
        <v>86</v>
      </c>
      <c r="AV152" s="12" t="s">
        <v>86</v>
      </c>
      <c r="AW152" s="12" t="s">
        <v>37</v>
      </c>
      <c r="AX152" s="12" t="s">
        <v>84</v>
      </c>
      <c r="AY152" s="147" t="s">
        <v>187</v>
      </c>
    </row>
    <row r="153" spans="2:65" s="1" customFormat="1" ht="16.5" customHeight="1">
      <c r="B153" s="31"/>
      <c r="C153" s="160" t="s">
        <v>285</v>
      </c>
      <c r="D153" s="160" t="s">
        <v>267</v>
      </c>
      <c r="E153" s="161" t="s">
        <v>286</v>
      </c>
      <c r="F153" s="162" t="s">
        <v>287</v>
      </c>
      <c r="G153" s="163" t="s">
        <v>288</v>
      </c>
      <c r="H153" s="164">
        <v>7.2720000000000002</v>
      </c>
      <c r="I153" s="165"/>
      <c r="J153" s="166">
        <f>ROUND(I153*H153,2)</f>
        <v>0</v>
      </c>
      <c r="K153" s="162" t="s">
        <v>193</v>
      </c>
      <c r="L153" s="167"/>
      <c r="M153" s="168" t="s">
        <v>19</v>
      </c>
      <c r="N153" s="169" t="s">
        <v>47</v>
      </c>
      <c r="P153" s="136">
        <f>O153*H153</f>
        <v>0</v>
      </c>
      <c r="Q153" s="136">
        <v>1E-3</v>
      </c>
      <c r="R153" s="136">
        <f>Q153*H153</f>
        <v>7.2720000000000007E-3</v>
      </c>
      <c r="S153" s="136">
        <v>0</v>
      </c>
      <c r="T153" s="137">
        <f>S153*H153</f>
        <v>0</v>
      </c>
      <c r="AR153" s="138" t="s">
        <v>243</v>
      </c>
      <c r="AT153" s="138" t="s">
        <v>267</v>
      </c>
      <c r="AU153" s="138" t="s">
        <v>86</v>
      </c>
      <c r="AY153" s="16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84</v>
      </c>
      <c r="BK153" s="139">
        <f>ROUND(I153*H153,2)</f>
        <v>0</v>
      </c>
      <c r="BL153" s="16" t="s">
        <v>194</v>
      </c>
      <c r="BM153" s="138" t="s">
        <v>289</v>
      </c>
    </row>
    <row r="154" spans="2:65" s="1" customFormat="1">
      <c r="B154" s="31"/>
      <c r="D154" s="140" t="s">
        <v>196</v>
      </c>
      <c r="F154" s="141" t="s">
        <v>287</v>
      </c>
      <c r="I154" s="142"/>
      <c r="L154" s="31"/>
      <c r="M154" s="143"/>
      <c r="T154" s="52"/>
      <c r="AT154" s="16" t="s">
        <v>196</v>
      </c>
      <c r="AU154" s="16" t="s">
        <v>86</v>
      </c>
    </row>
    <row r="155" spans="2:65" s="12" customFormat="1">
      <c r="B155" s="146"/>
      <c r="D155" s="140" t="s">
        <v>200</v>
      </c>
      <c r="F155" s="148" t="s">
        <v>290</v>
      </c>
      <c r="H155" s="149">
        <v>7.2720000000000002</v>
      </c>
      <c r="I155" s="150"/>
      <c r="L155" s="146"/>
      <c r="M155" s="151"/>
      <c r="T155" s="152"/>
      <c r="AT155" s="147" t="s">
        <v>200</v>
      </c>
      <c r="AU155" s="147" t="s">
        <v>86</v>
      </c>
      <c r="AV155" s="12" t="s">
        <v>86</v>
      </c>
      <c r="AW155" s="12" t="s">
        <v>4</v>
      </c>
      <c r="AX155" s="12" t="s">
        <v>84</v>
      </c>
      <c r="AY155" s="147" t="s">
        <v>187</v>
      </c>
    </row>
    <row r="156" spans="2:65" s="11" customFormat="1" ht="22.8" customHeight="1">
      <c r="B156" s="115"/>
      <c r="D156" s="116" t="s">
        <v>75</v>
      </c>
      <c r="E156" s="125" t="s">
        <v>86</v>
      </c>
      <c r="F156" s="125" t="s">
        <v>291</v>
      </c>
      <c r="I156" s="118"/>
      <c r="J156" s="126">
        <f>BK156</f>
        <v>0</v>
      </c>
      <c r="L156" s="115"/>
      <c r="M156" s="120"/>
      <c r="P156" s="121">
        <f>SUM(P157:P163)</f>
        <v>0</v>
      </c>
      <c r="R156" s="121">
        <f>SUM(R157:R163)</f>
        <v>7.2703819999999988</v>
      </c>
      <c r="T156" s="122">
        <f>SUM(T157:T163)</f>
        <v>0</v>
      </c>
      <c r="AR156" s="116" t="s">
        <v>84</v>
      </c>
      <c r="AT156" s="123" t="s">
        <v>75</v>
      </c>
      <c r="AU156" s="123" t="s">
        <v>84</v>
      </c>
      <c r="AY156" s="116" t="s">
        <v>187</v>
      </c>
      <c r="BK156" s="124">
        <f>SUM(BK157:BK163)</f>
        <v>0</v>
      </c>
    </row>
    <row r="157" spans="2:65" s="1" customFormat="1" ht="24.15" customHeight="1">
      <c r="B157" s="31"/>
      <c r="C157" s="127" t="s">
        <v>8</v>
      </c>
      <c r="D157" s="127" t="s">
        <v>189</v>
      </c>
      <c r="E157" s="128" t="s">
        <v>292</v>
      </c>
      <c r="F157" s="129" t="s">
        <v>293</v>
      </c>
      <c r="G157" s="130" t="s">
        <v>204</v>
      </c>
      <c r="H157" s="131">
        <v>2.8</v>
      </c>
      <c r="I157" s="132"/>
      <c r="J157" s="133">
        <f>ROUND(I157*H157,2)</f>
        <v>0</v>
      </c>
      <c r="K157" s="129" t="s">
        <v>193</v>
      </c>
      <c r="L157" s="31"/>
      <c r="M157" s="134" t="s">
        <v>19</v>
      </c>
      <c r="N157" s="135" t="s">
        <v>47</v>
      </c>
      <c r="P157" s="136">
        <f>O157*H157</f>
        <v>0</v>
      </c>
      <c r="Q157" s="136">
        <v>2.55328</v>
      </c>
      <c r="R157" s="136">
        <f>Q157*H157</f>
        <v>7.1491839999999991</v>
      </c>
      <c r="S157" s="136">
        <v>0</v>
      </c>
      <c r="T157" s="137">
        <f>S157*H157</f>
        <v>0</v>
      </c>
      <c r="AR157" s="138" t="s">
        <v>194</v>
      </c>
      <c r="AT157" s="138" t="s">
        <v>189</v>
      </c>
      <c r="AU157" s="138" t="s">
        <v>86</v>
      </c>
      <c r="AY157" s="16" t="s">
        <v>187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84</v>
      </c>
      <c r="BK157" s="139">
        <f>ROUND(I157*H157,2)</f>
        <v>0</v>
      </c>
      <c r="BL157" s="16" t="s">
        <v>194</v>
      </c>
      <c r="BM157" s="138" t="s">
        <v>294</v>
      </c>
    </row>
    <row r="158" spans="2:65" s="1" customFormat="1" ht="19.2">
      <c r="B158" s="31"/>
      <c r="D158" s="140" t="s">
        <v>196</v>
      </c>
      <c r="F158" s="141" t="s">
        <v>295</v>
      </c>
      <c r="I158" s="142"/>
      <c r="L158" s="31"/>
      <c r="M158" s="143"/>
      <c r="T158" s="52"/>
      <c r="AT158" s="16" t="s">
        <v>196</v>
      </c>
      <c r="AU158" s="16" t="s">
        <v>86</v>
      </c>
    </row>
    <row r="159" spans="2:65" s="1" customFormat="1">
      <c r="B159" s="31"/>
      <c r="D159" s="144" t="s">
        <v>198</v>
      </c>
      <c r="F159" s="145" t="s">
        <v>296</v>
      </c>
      <c r="I159" s="142"/>
      <c r="L159" s="31"/>
      <c r="M159" s="143"/>
      <c r="T159" s="52"/>
      <c r="AT159" s="16" t="s">
        <v>198</v>
      </c>
      <c r="AU159" s="16" t="s">
        <v>86</v>
      </c>
    </row>
    <row r="160" spans="2:65" s="12" customFormat="1">
      <c r="B160" s="146"/>
      <c r="D160" s="140" t="s">
        <v>200</v>
      </c>
      <c r="E160" s="147" t="s">
        <v>147</v>
      </c>
      <c r="F160" s="148" t="s">
        <v>297</v>
      </c>
      <c r="H160" s="149">
        <v>2.8</v>
      </c>
      <c r="I160" s="150"/>
      <c r="L160" s="146"/>
      <c r="M160" s="151"/>
      <c r="T160" s="152"/>
      <c r="AT160" s="147" t="s">
        <v>200</v>
      </c>
      <c r="AU160" s="147" t="s">
        <v>86</v>
      </c>
      <c r="AV160" s="12" t="s">
        <v>86</v>
      </c>
      <c r="AW160" s="12" t="s">
        <v>37</v>
      </c>
      <c r="AX160" s="12" t="s">
        <v>84</v>
      </c>
      <c r="AY160" s="147" t="s">
        <v>187</v>
      </c>
    </row>
    <row r="161" spans="2:65" s="1" customFormat="1" ht="24.15" customHeight="1">
      <c r="B161" s="31"/>
      <c r="C161" s="160" t="s">
        <v>298</v>
      </c>
      <c r="D161" s="160" t="s">
        <v>267</v>
      </c>
      <c r="E161" s="161" t="s">
        <v>299</v>
      </c>
      <c r="F161" s="162" t="s">
        <v>300</v>
      </c>
      <c r="G161" s="163" t="s">
        <v>192</v>
      </c>
      <c r="H161" s="164">
        <v>15.4</v>
      </c>
      <c r="I161" s="165"/>
      <c r="J161" s="166">
        <f>ROUND(I161*H161,2)</f>
        <v>0</v>
      </c>
      <c r="K161" s="162" t="s">
        <v>193</v>
      </c>
      <c r="L161" s="167"/>
      <c r="M161" s="168" t="s">
        <v>19</v>
      </c>
      <c r="N161" s="169" t="s">
        <v>47</v>
      </c>
      <c r="P161" s="136">
        <f>O161*H161</f>
        <v>0</v>
      </c>
      <c r="Q161" s="136">
        <v>7.8700000000000003E-3</v>
      </c>
      <c r="R161" s="136">
        <f>Q161*H161</f>
        <v>0.121198</v>
      </c>
      <c r="S161" s="136">
        <v>0</v>
      </c>
      <c r="T161" s="137">
        <f>S161*H161</f>
        <v>0</v>
      </c>
      <c r="AR161" s="138" t="s">
        <v>243</v>
      </c>
      <c r="AT161" s="138" t="s">
        <v>267</v>
      </c>
      <c r="AU161" s="138" t="s">
        <v>86</v>
      </c>
      <c r="AY161" s="16" t="s">
        <v>187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84</v>
      </c>
      <c r="BK161" s="139">
        <f>ROUND(I161*H161,2)</f>
        <v>0</v>
      </c>
      <c r="BL161" s="16" t="s">
        <v>194</v>
      </c>
      <c r="BM161" s="138" t="s">
        <v>301</v>
      </c>
    </row>
    <row r="162" spans="2:65" s="1" customFormat="1" ht="19.2">
      <c r="B162" s="31"/>
      <c r="D162" s="140" t="s">
        <v>196</v>
      </c>
      <c r="F162" s="141" t="s">
        <v>300</v>
      </c>
      <c r="I162" s="142"/>
      <c r="L162" s="31"/>
      <c r="M162" s="143"/>
      <c r="T162" s="52"/>
      <c r="AT162" s="16" t="s">
        <v>196</v>
      </c>
      <c r="AU162" s="16" t="s">
        <v>86</v>
      </c>
    </row>
    <row r="163" spans="2:65" s="12" customFormat="1">
      <c r="B163" s="146"/>
      <c r="D163" s="140" t="s">
        <v>200</v>
      </c>
      <c r="E163" s="147" t="s">
        <v>19</v>
      </c>
      <c r="F163" s="148" t="s">
        <v>302</v>
      </c>
      <c r="H163" s="149">
        <v>15.4</v>
      </c>
      <c r="I163" s="150"/>
      <c r="L163" s="146"/>
      <c r="M163" s="151"/>
      <c r="T163" s="152"/>
      <c r="AT163" s="147" t="s">
        <v>200</v>
      </c>
      <c r="AU163" s="147" t="s">
        <v>86</v>
      </c>
      <c r="AV163" s="12" t="s">
        <v>86</v>
      </c>
      <c r="AW163" s="12" t="s">
        <v>37</v>
      </c>
      <c r="AX163" s="12" t="s">
        <v>84</v>
      </c>
      <c r="AY163" s="147" t="s">
        <v>187</v>
      </c>
    </row>
    <row r="164" spans="2:65" s="11" customFormat="1" ht="22.8" customHeight="1">
      <c r="B164" s="115"/>
      <c r="D164" s="116" t="s">
        <v>75</v>
      </c>
      <c r="E164" s="125" t="s">
        <v>209</v>
      </c>
      <c r="F164" s="125" t="s">
        <v>303</v>
      </c>
      <c r="I164" s="118"/>
      <c r="J164" s="126">
        <f>BK164</f>
        <v>0</v>
      </c>
      <c r="L164" s="115"/>
      <c r="M164" s="120"/>
      <c r="P164" s="121">
        <f>SUM(P165:P191)</f>
        <v>0</v>
      </c>
      <c r="R164" s="121">
        <f>SUM(R165:R191)</f>
        <v>35.229830499999998</v>
      </c>
      <c r="T164" s="122">
        <f>SUM(T165:T191)</f>
        <v>0</v>
      </c>
      <c r="AR164" s="116" t="s">
        <v>84</v>
      </c>
      <c r="AT164" s="123" t="s">
        <v>75</v>
      </c>
      <c r="AU164" s="123" t="s">
        <v>84</v>
      </c>
      <c r="AY164" s="116" t="s">
        <v>187</v>
      </c>
      <c r="BK164" s="124">
        <f>SUM(BK165:BK191)</f>
        <v>0</v>
      </c>
    </row>
    <row r="165" spans="2:65" s="1" customFormat="1" ht="33" customHeight="1">
      <c r="B165" s="31"/>
      <c r="C165" s="127" t="s">
        <v>304</v>
      </c>
      <c r="D165" s="127" t="s">
        <v>189</v>
      </c>
      <c r="E165" s="128" t="s">
        <v>305</v>
      </c>
      <c r="F165" s="129" t="s">
        <v>306</v>
      </c>
      <c r="G165" s="130" t="s">
        <v>192</v>
      </c>
      <c r="H165" s="131">
        <v>0.15</v>
      </c>
      <c r="I165" s="132"/>
      <c r="J165" s="133">
        <f>ROUND(I165*H165,2)</f>
        <v>0</v>
      </c>
      <c r="K165" s="129" t="s">
        <v>193</v>
      </c>
      <c r="L165" s="31"/>
      <c r="M165" s="134" t="s">
        <v>19</v>
      </c>
      <c r="N165" s="135" t="s">
        <v>47</v>
      </c>
      <c r="P165" s="136">
        <f>O165*H165</f>
        <v>0</v>
      </c>
      <c r="Q165" s="136">
        <v>2.47E-3</v>
      </c>
      <c r="R165" s="136">
        <f>Q165*H165</f>
        <v>3.7050000000000001E-4</v>
      </c>
      <c r="S165" s="136">
        <v>0</v>
      </c>
      <c r="T165" s="137">
        <f>S165*H165</f>
        <v>0</v>
      </c>
      <c r="AR165" s="138" t="s">
        <v>194</v>
      </c>
      <c r="AT165" s="138" t="s">
        <v>189</v>
      </c>
      <c r="AU165" s="138" t="s">
        <v>86</v>
      </c>
      <c r="AY165" s="16" t="s">
        <v>187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84</v>
      </c>
      <c r="BK165" s="139">
        <f>ROUND(I165*H165,2)</f>
        <v>0</v>
      </c>
      <c r="BL165" s="16" t="s">
        <v>194</v>
      </c>
      <c r="BM165" s="138" t="s">
        <v>307</v>
      </c>
    </row>
    <row r="166" spans="2:65" s="1" customFormat="1" ht="28.8">
      <c r="B166" s="31"/>
      <c r="D166" s="140" t="s">
        <v>196</v>
      </c>
      <c r="F166" s="141" t="s">
        <v>308</v>
      </c>
      <c r="I166" s="142"/>
      <c r="L166" s="31"/>
      <c r="M166" s="143"/>
      <c r="T166" s="52"/>
      <c r="AT166" s="16" t="s">
        <v>196</v>
      </c>
      <c r="AU166" s="16" t="s">
        <v>86</v>
      </c>
    </row>
    <row r="167" spans="2:65" s="1" customFormat="1">
      <c r="B167" s="31"/>
      <c r="D167" s="144" t="s">
        <v>198</v>
      </c>
      <c r="F167" s="145" t="s">
        <v>309</v>
      </c>
      <c r="I167" s="142"/>
      <c r="L167" s="31"/>
      <c r="M167" s="143"/>
      <c r="T167" s="52"/>
      <c r="AT167" s="16" t="s">
        <v>198</v>
      </c>
      <c r="AU167" s="16" t="s">
        <v>86</v>
      </c>
    </row>
    <row r="168" spans="2:65" s="12" customFormat="1">
      <c r="B168" s="146"/>
      <c r="D168" s="140" t="s">
        <v>200</v>
      </c>
      <c r="E168" s="147" t="s">
        <v>19</v>
      </c>
      <c r="F168" s="148" t="s">
        <v>310</v>
      </c>
      <c r="H168" s="149">
        <v>0.15</v>
      </c>
      <c r="I168" s="150"/>
      <c r="L168" s="146"/>
      <c r="M168" s="151"/>
      <c r="T168" s="152"/>
      <c r="AT168" s="147" t="s">
        <v>200</v>
      </c>
      <c r="AU168" s="147" t="s">
        <v>86</v>
      </c>
      <c r="AV168" s="12" t="s">
        <v>86</v>
      </c>
      <c r="AW168" s="12" t="s">
        <v>37</v>
      </c>
      <c r="AX168" s="12" t="s">
        <v>84</v>
      </c>
      <c r="AY168" s="147" t="s">
        <v>187</v>
      </c>
    </row>
    <row r="169" spans="2:65" s="1" customFormat="1" ht="33" customHeight="1">
      <c r="B169" s="31"/>
      <c r="C169" s="127" t="s">
        <v>311</v>
      </c>
      <c r="D169" s="127" t="s">
        <v>189</v>
      </c>
      <c r="E169" s="128" t="s">
        <v>312</v>
      </c>
      <c r="F169" s="129" t="s">
        <v>313</v>
      </c>
      <c r="G169" s="130" t="s">
        <v>192</v>
      </c>
      <c r="H169" s="131">
        <v>0.15</v>
      </c>
      <c r="I169" s="132"/>
      <c r="J169" s="133">
        <f>ROUND(I169*H169,2)</f>
        <v>0</v>
      </c>
      <c r="K169" s="129" t="s">
        <v>193</v>
      </c>
      <c r="L169" s="31"/>
      <c r="M169" s="134" t="s">
        <v>19</v>
      </c>
      <c r="N169" s="135" t="s">
        <v>47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194</v>
      </c>
      <c r="AT169" s="138" t="s">
        <v>189</v>
      </c>
      <c r="AU169" s="138" t="s">
        <v>86</v>
      </c>
      <c r="AY169" s="16" t="s">
        <v>187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84</v>
      </c>
      <c r="BK169" s="139">
        <f>ROUND(I169*H169,2)</f>
        <v>0</v>
      </c>
      <c r="BL169" s="16" t="s">
        <v>194</v>
      </c>
      <c r="BM169" s="138" t="s">
        <v>314</v>
      </c>
    </row>
    <row r="170" spans="2:65" s="1" customFormat="1" ht="28.8">
      <c r="B170" s="31"/>
      <c r="D170" s="140" t="s">
        <v>196</v>
      </c>
      <c r="F170" s="141" t="s">
        <v>315</v>
      </c>
      <c r="I170" s="142"/>
      <c r="L170" s="31"/>
      <c r="M170" s="143"/>
      <c r="T170" s="52"/>
      <c r="AT170" s="16" t="s">
        <v>196</v>
      </c>
      <c r="AU170" s="16" t="s">
        <v>86</v>
      </c>
    </row>
    <row r="171" spans="2:65" s="1" customFormat="1">
      <c r="B171" s="31"/>
      <c r="D171" s="144" t="s">
        <v>198</v>
      </c>
      <c r="F171" s="145" t="s">
        <v>316</v>
      </c>
      <c r="I171" s="142"/>
      <c r="L171" s="31"/>
      <c r="M171" s="143"/>
      <c r="T171" s="52"/>
      <c r="AT171" s="16" t="s">
        <v>198</v>
      </c>
      <c r="AU171" s="16" t="s">
        <v>86</v>
      </c>
    </row>
    <row r="172" spans="2:65" s="1" customFormat="1" ht="37.799999999999997" customHeight="1">
      <c r="B172" s="31"/>
      <c r="C172" s="127" t="s">
        <v>317</v>
      </c>
      <c r="D172" s="127" t="s">
        <v>189</v>
      </c>
      <c r="E172" s="128" t="s">
        <v>318</v>
      </c>
      <c r="F172" s="129" t="s">
        <v>319</v>
      </c>
      <c r="G172" s="130" t="s">
        <v>320</v>
      </c>
      <c r="H172" s="131">
        <v>1</v>
      </c>
      <c r="I172" s="132"/>
      <c r="J172" s="133">
        <f>ROUND(I172*H172,2)</f>
        <v>0</v>
      </c>
      <c r="K172" s="129" t="s">
        <v>193</v>
      </c>
      <c r="L172" s="31"/>
      <c r="M172" s="134" t="s">
        <v>19</v>
      </c>
      <c r="N172" s="135" t="s">
        <v>47</v>
      </c>
      <c r="P172" s="136">
        <f>O172*H172</f>
        <v>0</v>
      </c>
      <c r="Q172" s="136">
        <v>2.273E-2</v>
      </c>
      <c r="R172" s="136">
        <f>Q172*H172</f>
        <v>2.273E-2</v>
      </c>
      <c r="S172" s="136">
        <v>0</v>
      </c>
      <c r="T172" s="137">
        <f>S172*H172</f>
        <v>0</v>
      </c>
      <c r="AR172" s="138" t="s">
        <v>194</v>
      </c>
      <c r="AT172" s="138" t="s">
        <v>189</v>
      </c>
      <c r="AU172" s="138" t="s">
        <v>86</v>
      </c>
      <c r="AY172" s="16" t="s">
        <v>187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84</v>
      </c>
      <c r="BK172" s="139">
        <f>ROUND(I172*H172,2)</f>
        <v>0</v>
      </c>
      <c r="BL172" s="16" t="s">
        <v>194</v>
      </c>
      <c r="BM172" s="138" t="s">
        <v>321</v>
      </c>
    </row>
    <row r="173" spans="2:65" s="1" customFormat="1" ht="28.8">
      <c r="B173" s="31"/>
      <c r="D173" s="140" t="s">
        <v>196</v>
      </c>
      <c r="F173" s="141" t="s">
        <v>322</v>
      </c>
      <c r="I173" s="142"/>
      <c r="L173" s="31"/>
      <c r="M173" s="143"/>
      <c r="T173" s="52"/>
      <c r="AT173" s="16" t="s">
        <v>196</v>
      </c>
      <c r="AU173" s="16" t="s">
        <v>86</v>
      </c>
    </row>
    <row r="174" spans="2:65" s="1" customFormat="1">
      <c r="B174" s="31"/>
      <c r="D174" s="144" t="s">
        <v>198</v>
      </c>
      <c r="F174" s="145" t="s">
        <v>323</v>
      </c>
      <c r="I174" s="142"/>
      <c r="L174" s="31"/>
      <c r="M174" s="143"/>
      <c r="T174" s="52"/>
      <c r="AT174" s="16" t="s">
        <v>198</v>
      </c>
      <c r="AU174" s="16" t="s">
        <v>86</v>
      </c>
    </row>
    <row r="175" spans="2:65" s="12" customFormat="1">
      <c r="B175" s="146"/>
      <c r="D175" s="140" t="s">
        <v>200</v>
      </c>
      <c r="E175" s="147" t="s">
        <v>19</v>
      </c>
      <c r="F175" s="148" t="s">
        <v>84</v>
      </c>
      <c r="H175" s="149">
        <v>1</v>
      </c>
      <c r="I175" s="150"/>
      <c r="L175" s="146"/>
      <c r="M175" s="151"/>
      <c r="T175" s="152"/>
      <c r="AT175" s="147" t="s">
        <v>200</v>
      </c>
      <c r="AU175" s="147" t="s">
        <v>86</v>
      </c>
      <c r="AV175" s="12" t="s">
        <v>86</v>
      </c>
      <c r="AW175" s="12" t="s">
        <v>37</v>
      </c>
      <c r="AX175" s="12" t="s">
        <v>84</v>
      </c>
      <c r="AY175" s="147" t="s">
        <v>187</v>
      </c>
    </row>
    <row r="176" spans="2:65" s="1" customFormat="1" ht="24.15" customHeight="1">
      <c r="B176" s="31"/>
      <c r="C176" s="160" t="s">
        <v>324</v>
      </c>
      <c r="D176" s="160" t="s">
        <v>267</v>
      </c>
      <c r="E176" s="161" t="s">
        <v>325</v>
      </c>
      <c r="F176" s="162" t="s">
        <v>326</v>
      </c>
      <c r="G176" s="163" t="s">
        <v>320</v>
      </c>
      <c r="H176" s="164">
        <v>1</v>
      </c>
      <c r="I176" s="165"/>
      <c r="J176" s="166">
        <f>ROUND(I176*H176,2)</f>
        <v>0</v>
      </c>
      <c r="K176" s="162" t="s">
        <v>193</v>
      </c>
      <c r="L176" s="167"/>
      <c r="M176" s="168" t="s">
        <v>19</v>
      </c>
      <c r="N176" s="169" t="s">
        <v>47</v>
      </c>
      <c r="P176" s="136">
        <f>O176*H176</f>
        <v>0</v>
      </c>
      <c r="Q176" s="136">
        <v>14.49</v>
      </c>
      <c r="R176" s="136">
        <f>Q176*H176</f>
        <v>14.49</v>
      </c>
      <c r="S176" s="136">
        <v>0</v>
      </c>
      <c r="T176" s="137">
        <f>S176*H176</f>
        <v>0</v>
      </c>
      <c r="AR176" s="138" t="s">
        <v>243</v>
      </c>
      <c r="AT176" s="138" t="s">
        <v>267</v>
      </c>
      <c r="AU176" s="138" t="s">
        <v>86</v>
      </c>
      <c r="AY176" s="16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84</v>
      </c>
      <c r="BK176" s="139">
        <f>ROUND(I176*H176,2)</f>
        <v>0</v>
      </c>
      <c r="BL176" s="16" t="s">
        <v>194</v>
      </c>
      <c r="BM176" s="138" t="s">
        <v>327</v>
      </c>
    </row>
    <row r="177" spans="2:65" s="1" customFormat="1" ht="19.2">
      <c r="B177" s="31"/>
      <c r="D177" s="140" t="s">
        <v>196</v>
      </c>
      <c r="F177" s="141" t="s">
        <v>326</v>
      </c>
      <c r="I177" s="142"/>
      <c r="L177" s="31"/>
      <c r="M177" s="143"/>
      <c r="T177" s="52"/>
      <c r="AT177" s="16" t="s">
        <v>196</v>
      </c>
      <c r="AU177" s="16" t="s">
        <v>86</v>
      </c>
    </row>
    <row r="178" spans="2:65" s="1" customFormat="1" ht="37.799999999999997" customHeight="1">
      <c r="B178" s="31"/>
      <c r="C178" s="127" t="s">
        <v>7</v>
      </c>
      <c r="D178" s="127" t="s">
        <v>189</v>
      </c>
      <c r="E178" s="128" t="s">
        <v>328</v>
      </c>
      <c r="F178" s="129" t="s">
        <v>329</v>
      </c>
      <c r="G178" s="130" t="s">
        <v>320</v>
      </c>
      <c r="H178" s="131">
        <v>1</v>
      </c>
      <c r="I178" s="132"/>
      <c r="J178" s="133">
        <f>ROUND(I178*H178,2)</f>
        <v>0</v>
      </c>
      <c r="K178" s="129" t="s">
        <v>19</v>
      </c>
      <c r="L178" s="31"/>
      <c r="M178" s="134" t="s">
        <v>19</v>
      </c>
      <c r="N178" s="135" t="s">
        <v>47</v>
      </c>
      <c r="P178" s="136">
        <f>O178*H178</f>
        <v>0</v>
      </c>
      <c r="Q178" s="136">
        <v>2.273E-2</v>
      </c>
      <c r="R178" s="136">
        <f>Q178*H178</f>
        <v>2.273E-2</v>
      </c>
      <c r="S178" s="136">
        <v>0</v>
      </c>
      <c r="T178" s="137">
        <f>S178*H178</f>
        <v>0</v>
      </c>
      <c r="AR178" s="138" t="s">
        <v>194</v>
      </c>
      <c r="AT178" s="138" t="s">
        <v>189</v>
      </c>
      <c r="AU178" s="138" t="s">
        <v>86</v>
      </c>
      <c r="AY178" s="16" t="s">
        <v>187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84</v>
      </c>
      <c r="BK178" s="139">
        <f>ROUND(I178*H178,2)</f>
        <v>0</v>
      </c>
      <c r="BL178" s="16" t="s">
        <v>194</v>
      </c>
      <c r="BM178" s="138" t="s">
        <v>330</v>
      </c>
    </row>
    <row r="179" spans="2:65" s="1" customFormat="1" ht="28.8">
      <c r="B179" s="31"/>
      <c r="D179" s="140" t="s">
        <v>196</v>
      </c>
      <c r="F179" s="141" t="s">
        <v>331</v>
      </c>
      <c r="I179" s="142"/>
      <c r="L179" s="31"/>
      <c r="M179" s="143"/>
      <c r="T179" s="52"/>
      <c r="AT179" s="16" t="s">
        <v>196</v>
      </c>
      <c r="AU179" s="16" t="s">
        <v>86</v>
      </c>
    </row>
    <row r="180" spans="2:65" s="12" customFormat="1">
      <c r="B180" s="146"/>
      <c r="D180" s="140" t="s">
        <v>200</v>
      </c>
      <c r="E180" s="147" t="s">
        <v>19</v>
      </c>
      <c r="F180" s="148" t="s">
        <v>84</v>
      </c>
      <c r="H180" s="149">
        <v>1</v>
      </c>
      <c r="I180" s="150"/>
      <c r="L180" s="146"/>
      <c r="M180" s="151"/>
      <c r="T180" s="152"/>
      <c r="AT180" s="147" t="s">
        <v>200</v>
      </c>
      <c r="AU180" s="147" t="s">
        <v>86</v>
      </c>
      <c r="AV180" s="12" t="s">
        <v>86</v>
      </c>
      <c r="AW180" s="12" t="s">
        <v>37</v>
      </c>
      <c r="AX180" s="12" t="s">
        <v>84</v>
      </c>
      <c r="AY180" s="147" t="s">
        <v>187</v>
      </c>
    </row>
    <row r="181" spans="2:65" s="1" customFormat="1" ht="24.15" customHeight="1">
      <c r="B181" s="31"/>
      <c r="C181" s="160" t="s">
        <v>332</v>
      </c>
      <c r="D181" s="160" t="s">
        <v>267</v>
      </c>
      <c r="E181" s="161" t="s">
        <v>333</v>
      </c>
      <c r="F181" s="162" t="s">
        <v>334</v>
      </c>
      <c r="G181" s="163" t="s">
        <v>320</v>
      </c>
      <c r="H181" s="164">
        <v>1</v>
      </c>
      <c r="I181" s="165"/>
      <c r="J181" s="166">
        <f>ROUND(I181*H181,2)</f>
        <v>0</v>
      </c>
      <c r="K181" s="162" t="s">
        <v>19</v>
      </c>
      <c r="L181" s="167"/>
      <c r="M181" s="168" t="s">
        <v>19</v>
      </c>
      <c r="N181" s="169" t="s">
        <v>47</v>
      </c>
      <c r="P181" s="136">
        <f>O181*H181</f>
        <v>0</v>
      </c>
      <c r="Q181" s="136">
        <v>14.49</v>
      </c>
      <c r="R181" s="136">
        <f>Q181*H181</f>
        <v>14.49</v>
      </c>
      <c r="S181" s="136">
        <v>0</v>
      </c>
      <c r="T181" s="137">
        <f>S181*H181</f>
        <v>0</v>
      </c>
      <c r="AR181" s="138" t="s">
        <v>243</v>
      </c>
      <c r="AT181" s="138" t="s">
        <v>267</v>
      </c>
      <c r="AU181" s="138" t="s">
        <v>86</v>
      </c>
      <c r="AY181" s="16" t="s">
        <v>187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84</v>
      </c>
      <c r="BK181" s="139">
        <f>ROUND(I181*H181,2)</f>
        <v>0</v>
      </c>
      <c r="BL181" s="16" t="s">
        <v>194</v>
      </c>
      <c r="BM181" s="138" t="s">
        <v>335</v>
      </c>
    </row>
    <row r="182" spans="2:65" s="1" customFormat="1" ht="19.2">
      <c r="B182" s="31"/>
      <c r="D182" s="140" t="s">
        <v>196</v>
      </c>
      <c r="F182" s="141" t="s">
        <v>334</v>
      </c>
      <c r="I182" s="142"/>
      <c r="L182" s="31"/>
      <c r="M182" s="143"/>
      <c r="T182" s="52"/>
      <c r="AT182" s="16" t="s">
        <v>196</v>
      </c>
      <c r="AU182" s="16" t="s">
        <v>86</v>
      </c>
    </row>
    <row r="183" spans="2:65" s="12" customFormat="1">
      <c r="B183" s="146"/>
      <c r="D183" s="140" t="s">
        <v>200</v>
      </c>
      <c r="E183" s="147" t="s">
        <v>19</v>
      </c>
      <c r="F183" s="148" t="s">
        <v>84</v>
      </c>
      <c r="H183" s="149">
        <v>1</v>
      </c>
      <c r="I183" s="150"/>
      <c r="L183" s="146"/>
      <c r="M183" s="151"/>
      <c r="T183" s="152"/>
      <c r="AT183" s="147" t="s">
        <v>200</v>
      </c>
      <c r="AU183" s="147" t="s">
        <v>86</v>
      </c>
      <c r="AV183" s="12" t="s">
        <v>86</v>
      </c>
      <c r="AW183" s="12" t="s">
        <v>37</v>
      </c>
      <c r="AX183" s="12" t="s">
        <v>84</v>
      </c>
      <c r="AY183" s="147" t="s">
        <v>187</v>
      </c>
    </row>
    <row r="184" spans="2:65" s="1" customFormat="1" ht="24.15" customHeight="1">
      <c r="B184" s="31"/>
      <c r="C184" s="127" t="s">
        <v>336</v>
      </c>
      <c r="D184" s="127" t="s">
        <v>189</v>
      </c>
      <c r="E184" s="128" t="s">
        <v>337</v>
      </c>
      <c r="F184" s="129" t="s">
        <v>338</v>
      </c>
      <c r="G184" s="130" t="s">
        <v>320</v>
      </c>
      <c r="H184" s="131">
        <v>1</v>
      </c>
      <c r="I184" s="132"/>
      <c r="J184" s="133">
        <f>ROUND(I184*H184,2)</f>
        <v>0</v>
      </c>
      <c r="K184" s="129" t="s">
        <v>193</v>
      </c>
      <c r="L184" s="31"/>
      <c r="M184" s="134" t="s">
        <v>19</v>
      </c>
      <c r="N184" s="135" t="s">
        <v>47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194</v>
      </c>
      <c r="AT184" s="138" t="s">
        <v>189</v>
      </c>
      <c r="AU184" s="138" t="s">
        <v>86</v>
      </c>
      <c r="AY184" s="16" t="s">
        <v>187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84</v>
      </c>
      <c r="BK184" s="139">
        <f>ROUND(I184*H184,2)</f>
        <v>0</v>
      </c>
      <c r="BL184" s="16" t="s">
        <v>194</v>
      </c>
      <c r="BM184" s="138" t="s">
        <v>339</v>
      </c>
    </row>
    <row r="185" spans="2:65" s="1" customFormat="1" ht="28.8">
      <c r="B185" s="31"/>
      <c r="D185" s="140" t="s">
        <v>196</v>
      </c>
      <c r="F185" s="141" t="s">
        <v>340</v>
      </c>
      <c r="I185" s="142"/>
      <c r="L185" s="31"/>
      <c r="M185" s="143"/>
      <c r="T185" s="52"/>
      <c r="AT185" s="16" t="s">
        <v>196</v>
      </c>
      <c r="AU185" s="16" t="s">
        <v>86</v>
      </c>
    </row>
    <row r="186" spans="2:65" s="1" customFormat="1">
      <c r="B186" s="31"/>
      <c r="D186" s="144" t="s">
        <v>198</v>
      </c>
      <c r="F186" s="145" t="s">
        <v>341</v>
      </c>
      <c r="I186" s="142"/>
      <c r="L186" s="31"/>
      <c r="M186" s="143"/>
      <c r="T186" s="52"/>
      <c r="AT186" s="16" t="s">
        <v>198</v>
      </c>
      <c r="AU186" s="16" t="s">
        <v>86</v>
      </c>
    </row>
    <row r="187" spans="2:65" s="1" customFormat="1" ht="24.15" customHeight="1">
      <c r="B187" s="31"/>
      <c r="C187" s="160" t="s">
        <v>342</v>
      </c>
      <c r="D187" s="160" t="s">
        <v>267</v>
      </c>
      <c r="E187" s="161" t="s">
        <v>343</v>
      </c>
      <c r="F187" s="162" t="s">
        <v>344</v>
      </c>
      <c r="G187" s="163" t="s">
        <v>320</v>
      </c>
      <c r="H187" s="164">
        <v>1</v>
      </c>
      <c r="I187" s="165"/>
      <c r="J187" s="166">
        <f>ROUND(I187*H187,2)</f>
        <v>0</v>
      </c>
      <c r="K187" s="162" t="s">
        <v>193</v>
      </c>
      <c r="L187" s="167"/>
      <c r="M187" s="168" t="s">
        <v>19</v>
      </c>
      <c r="N187" s="169" t="s">
        <v>47</v>
      </c>
      <c r="P187" s="136">
        <f>O187*H187</f>
        <v>0</v>
      </c>
      <c r="Q187" s="136">
        <v>6.18</v>
      </c>
      <c r="R187" s="136">
        <f>Q187*H187</f>
        <v>6.18</v>
      </c>
      <c r="S187" s="136">
        <v>0</v>
      </c>
      <c r="T187" s="137">
        <f>S187*H187</f>
        <v>0</v>
      </c>
      <c r="AR187" s="138" t="s">
        <v>243</v>
      </c>
      <c r="AT187" s="138" t="s">
        <v>267</v>
      </c>
      <c r="AU187" s="138" t="s">
        <v>86</v>
      </c>
      <c r="AY187" s="16" t="s">
        <v>187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84</v>
      </c>
      <c r="BK187" s="139">
        <f>ROUND(I187*H187,2)</f>
        <v>0</v>
      </c>
      <c r="BL187" s="16" t="s">
        <v>194</v>
      </c>
      <c r="BM187" s="138" t="s">
        <v>345</v>
      </c>
    </row>
    <row r="188" spans="2:65" s="1" customFormat="1" ht="19.2">
      <c r="B188" s="31"/>
      <c r="D188" s="140" t="s">
        <v>196</v>
      </c>
      <c r="F188" s="141" t="s">
        <v>344</v>
      </c>
      <c r="I188" s="142"/>
      <c r="L188" s="31"/>
      <c r="M188" s="143"/>
      <c r="T188" s="52"/>
      <c r="AT188" s="16" t="s">
        <v>196</v>
      </c>
      <c r="AU188" s="16" t="s">
        <v>86</v>
      </c>
    </row>
    <row r="189" spans="2:65" s="1" customFormat="1" ht="24.15" customHeight="1">
      <c r="B189" s="31"/>
      <c r="C189" s="160" t="s">
        <v>346</v>
      </c>
      <c r="D189" s="160" t="s">
        <v>267</v>
      </c>
      <c r="E189" s="161" t="s">
        <v>347</v>
      </c>
      <c r="F189" s="162" t="s">
        <v>348</v>
      </c>
      <c r="G189" s="163" t="s">
        <v>320</v>
      </c>
      <c r="H189" s="164">
        <v>3</v>
      </c>
      <c r="I189" s="165"/>
      <c r="J189" s="166">
        <f>ROUND(I189*H189,2)</f>
        <v>0</v>
      </c>
      <c r="K189" s="162" t="s">
        <v>193</v>
      </c>
      <c r="L189" s="167"/>
      <c r="M189" s="168" t="s">
        <v>19</v>
      </c>
      <c r="N189" s="169" t="s">
        <v>47</v>
      </c>
      <c r="P189" s="136">
        <f>O189*H189</f>
        <v>0</v>
      </c>
      <c r="Q189" s="136">
        <v>8.0000000000000002E-3</v>
      </c>
      <c r="R189" s="136">
        <f>Q189*H189</f>
        <v>2.4E-2</v>
      </c>
      <c r="S189" s="136">
        <v>0</v>
      </c>
      <c r="T189" s="137">
        <f>S189*H189</f>
        <v>0</v>
      </c>
      <c r="AR189" s="138" t="s">
        <v>243</v>
      </c>
      <c r="AT189" s="138" t="s">
        <v>267</v>
      </c>
      <c r="AU189" s="138" t="s">
        <v>86</v>
      </c>
      <c r="AY189" s="16" t="s">
        <v>187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84</v>
      </c>
      <c r="BK189" s="139">
        <f>ROUND(I189*H189,2)</f>
        <v>0</v>
      </c>
      <c r="BL189" s="16" t="s">
        <v>194</v>
      </c>
      <c r="BM189" s="138" t="s">
        <v>349</v>
      </c>
    </row>
    <row r="190" spans="2:65" s="1" customFormat="1">
      <c r="B190" s="31"/>
      <c r="D190" s="140" t="s">
        <v>196</v>
      </c>
      <c r="F190" s="141" t="s">
        <v>348</v>
      </c>
      <c r="I190" s="142"/>
      <c r="L190" s="31"/>
      <c r="M190" s="143"/>
      <c r="T190" s="52"/>
      <c r="AT190" s="16" t="s">
        <v>196</v>
      </c>
      <c r="AU190" s="16" t="s">
        <v>86</v>
      </c>
    </row>
    <row r="191" spans="2:65" s="12" customFormat="1">
      <c r="B191" s="146"/>
      <c r="D191" s="140" t="s">
        <v>200</v>
      </c>
      <c r="E191" s="147" t="s">
        <v>19</v>
      </c>
      <c r="F191" s="148" t="s">
        <v>209</v>
      </c>
      <c r="H191" s="149">
        <v>3</v>
      </c>
      <c r="I191" s="150"/>
      <c r="L191" s="146"/>
      <c r="M191" s="151"/>
      <c r="T191" s="152"/>
      <c r="AT191" s="147" t="s">
        <v>200</v>
      </c>
      <c r="AU191" s="147" t="s">
        <v>86</v>
      </c>
      <c r="AV191" s="12" t="s">
        <v>86</v>
      </c>
      <c r="AW191" s="12" t="s">
        <v>37</v>
      </c>
      <c r="AX191" s="12" t="s">
        <v>84</v>
      </c>
      <c r="AY191" s="147" t="s">
        <v>187</v>
      </c>
    </row>
    <row r="192" spans="2:65" s="11" customFormat="1" ht="22.8" customHeight="1">
      <c r="B192" s="115"/>
      <c r="D192" s="116" t="s">
        <v>75</v>
      </c>
      <c r="E192" s="125" t="s">
        <v>194</v>
      </c>
      <c r="F192" s="125" t="s">
        <v>350</v>
      </c>
      <c r="I192" s="118"/>
      <c r="J192" s="126">
        <f>BK192</f>
        <v>0</v>
      </c>
      <c r="L192" s="115"/>
      <c r="M192" s="120"/>
      <c r="P192" s="121">
        <f>SUM(P193:P212)</f>
        <v>0</v>
      </c>
      <c r="R192" s="121">
        <f>SUM(R193:R212)</f>
        <v>8.0424102800000004</v>
      </c>
      <c r="T192" s="122">
        <f>SUM(T193:T212)</f>
        <v>0</v>
      </c>
      <c r="AR192" s="116" t="s">
        <v>84</v>
      </c>
      <c r="AT192" s="123" t="s">
        <v>75</v>
      </c>
      <c r="AU192" s="123" t="s">
        <v>84</v>
      </c>
      <c r="AY192" s="116" t="s">
        <v>187</v>
      </c>
      <c r="BK192" s="124">
        <f>SUM(BK193:BK212)</f>
        <v>0</v>
      </c>
    </row>
    <row r="193" spans="2:65" s="1" customFormat="1" ht="16.5" customHeight="1">
      <c r="B193" s="31"/>
      <c r="C193" s="127" t="s">
        <v>351</v>
      </c>
      <c r="D193" s="127" t="s">
        <v>189</v>
      </c>
      <c r="E193" s="128" t="s">
        <v>352</v>
      </c>
      <c r="F193" s="129" t="s">
        <v>353</v>
      </c>
      <c r="G193" s="130" t="s">
        <v>204</v>
      </c>
      <c r="H193" s="131">
        <v>3.2679999999999998</v>
      </c>
      <c r="I193" s="132"/>
      <c r="J193" s="133">
        <f>ROUND(I193*H193,2)</f>
        <v>0</v>
      </c>
      <c r="K193" s="129" t="s">
        <v>193</v>
      </c>
      <c r="L193" s="31"/>
      <c r="M193" s="134" t="s">
        <v>19</v>
      </c>
      <c r="N193" s="135" t="s">
        <v>47</v>
      </c>
      <c r="P193" s="136">
        <f>O193*H193</f>
        <v>0</v>
      </c>
      <c r="Q193" s="136">
        <v>1.7034</v>
      </c>
      <c r="R193" s="136">
        <f>Q193*H193</f>
        <v>5.5667111999999994</v>
      </c>
      <c r="S193" s="136">
        <v>0</v>
      </c>
      <c r="T193" s="137">
        <f>S193*H193</f>
        <v>0</v>
      </c>
      <c r="AR193" s="138" t="s">
        <v>194</v>
      </c>
      <c r="AT193" s="138" t="s">
        <v>189</v>
      </c>
      <c r="AU193" s="138" t="s">
        <v>86</v>
      </c>
      <c r="AY193" s="16" t="s">
        <v>187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84</v>
      </c>
      <c r="BK193" s="139">
        <f>ROUND(I193*H193,2)</f>
        <v>0</v>
      </c>
      <c r="BL193" s="16" t="s">
        <v>194</v>
      </c>
      <c r="BM193" s="138" t="s">
        <v>354</v>
      </c>
    </row>
    <row r="194" spans="2:65" s="1" customFormat="1" ht="19.2">
      <c r="B194" s="31"/>
      <c r="D194" s="140" t="s">
        <v>196</v>
      </c>
      <c r="F194" s="141" t="s">
        <v>355</v>
      </c>
      <c r="I194" s="142"/>
      <c r="L194" s="31"/>
      <c r="M194" s="143"/>
      <c r="T194" s="52"/>
      <c r="AT194" s="16" t="s">
        <v>196</v>
      </c>
      <c r="AU194" s="16" t="s">
        <v>86</v>
      </c>
    </row>
    <row r="195" spans="2:65" s="1" customFormat="1">
      <c r="B195" s="31"/>
      <c r="D195" s="144" t="s">
        <v>198</v>
      </c>
      <c r="F195" s="145" t="s">
        <v>356</v>
      </c>
      <c r="I195" s="142"/>
      <c r="L195" s="31"/>
      <c r="M195" s="143"/>
      <c r="T195" s="52"/>
      <c r="AT195" s="16" t="s">
        <v>198</v>
      </c>
      <c r="AU195" s="16" t="s">
        <v>86</v>
      </c>
    </row>
    <row r="196" spans="2:65" s="12" customFormat="1">
      <c r="B196" s="146"/>
      <c r="D196" s="140" t="s">
        <v>200</v>
      </c>
      <c r="E196" s="147" t="s">
        <v>115</v>
      </c>
      <c r="F196" s="148" t="s">
        <v>357</v>
      </c>
      <c r="H196" s="149">
        <v>3.2679999999999998</v>
      </c>
      <c r="I196" s="150"/>
      <c r="L196" s="146"/>
      <c r="M196" s="151"/>
      <c r="T196" s="152"/>
      <c r="AT196" s="147" t="s">
        <v>200</v>
      </c>
      <c r="AU196" s="147" t="s">
        <v>86</v>
      </c>
      <c r="AV196" s="12" t="s">
        <v>86</v>
      </c>
      <c r="AW196" s="12" t="s">
        <v>37</v>
      </c>
      <c r="AX196" s="12" t="s">
        <v>84</v>
      </c>
      <c r="AY196" s="147" t="s">
        <v>187</v>
      </c>
    </row>
    <row r="197" spans="2:65" s="1" customFormat="1" ht="24.15" customHeight="1">
      <c r="B197" s="31"/>
      <c r="C197" s="127" t="s">
        <v>358</v>
      </c>
      <c r="D197" s="127" t="s">
        <v>189</v>
      </c>
      <c r="E197" s="128" t="s">
        <v>359</v>
      </c>
      <c r="F197" s="129" t="s">
        <v>360</v>
      </c>
      <c r="G197" s="130" t="s">
        <v>204</v>
      </c>
      <c r="H197" s="131">
        <v>9.9179999999999993</v>
      </c>
      <c r="I197" s="132"/>
      <c r="J197" s="133">
        <f>ROUND(I197*H197,2)</f>
        <v>0</v>
      </c>
      <c r="K197" s="129" t="s">
        <v>193</v>
      </c>
      <c r="L197" s="31"/>
      <c r="M197" s="134" t="s">
        <v>19</v>
      </c>
      <c r="N197" s="135" t="s">
        <v>47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194</v>
      </c>
      <c r="AT197" s="138" t="s">
        <v>189</v>
      </c>
      <c r="AU197" s="138" t="s">
        <v>86</v>
      </c>
      <c r="AY197" s="16" t="s">
        <v>187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84</v>
      </c>
      <c r="BK197" s="139">
        <f>ROUND(I197*H197,2)</f>
        <v>0</v>
      </c>
      <c r="BL197" s="16" t="s">
        <v>194</v>
      </c>
      <c r="BM197" s="138" t="s">
        <v>361</v>
      </c>
    </row>
    <row r="198" spans="2:65" s="1" customFormat="1" ht="19.2">
      <c r="B198" s="31"/>
      <c r="D198" s="140" t="s">
        <v>196</v>
      </c>
      <c r="F198" s="141" t="s">
        <v>362</v>
      </c>
      <c r="I198" s="142"/>
      <c r="L198" s="31"/>
      <c r="M198" s="143"/>
      <c r="T198" s="52"/>
      <c r="AT198" s="16" t="s">
        <v>196</v>
      </c>
      <c r="AU198" s="16" t="s">
        <v>86</v>
      </c>
    </row>
    <row r="199" spans="2:65" s="1" customFormat="1">
      <c r="B199" s="31"/>
      <c r="D199" s="144" t="s">
        <v>198</v>
      </c>
      <c r="F199" s="145" t="s">
        <v>363</v>
      </c>
      <c r="I199" s="142"/>
      <c r="L199" s="31"/>
      <c r="M199" s="143"/>
      <c r="T199" s="52"/>
      <c r="AT199" s="16" t="s">
        <v>198</v>
      </c>
      <c r="AU199" s="16" t="s">
        <v>86</v>
      </c>
    </row>
    <row r="200" spans="2:65" s="12" customFormat="1">
      <c r="B200" s="146"/>
      <c r="D200" s="140" t="s">
        <v>200</v>
      </c>
      <c r="E200" s="147" t="s">
        <v>118</v>
      </c>
      <c r="F200" s="148" t="s">
        <v>364</v>
      </c>
      <c r="H200" s="149">
        <v>9.9179999999999993</v>
      </c>
      <c r="I200" s="150"/>
      <c r="L200" s="146"/>
      <c r="M200" s="151"/>
      <c r="T200" s="152"/>
      <c r="AT200" s="147" t="s">
        <v>200</v>
      </c>
      <c r="AU200" s="147" t="s">
        <v>86</v>
      </c>
      <c r="AV200" s="12" t="s">
        <v>86</v>
      </c>
      <c r="AW200" s="12" t="s">
        <v>37</v>
      </c>
      <c r="AX200" s="12" t="s">
        <v>84</v>
      </c>
      <c r="AY200" s="147" t="s">
        <v>187</v>
      </c>
    </row>
    <row r="201" spans="2:65" s="1" customFormat="1" ht="24.15" customHeight="1">
      <c r="B201" s="31"/>
      <c r="C201" s="127" t="s">
        <v>365</v>
      </c>
      <c r="D201" s="127" t="s">
        <v>189</v>
      </c>
      <c r="E201" s="128" t="s">
        <v>366</v>
      </c>
      <c r="F201" s="129" t="s">
        <v>367</v>
      </c>
      <c r="G201" s="130" t="s">
        <v>204</v>
      </c>
      <c r="H201" s="131">
        <v>1.0940000000000001</v>
      </c>
      <c r="I201" s="132"/>
      <c r="J201" s="133">
        <f>ROUND(I201*H201,2)</f>
        <v>0</v>
      </c>
      <c r="K201" s="129" t="s">
        <v>193</v>
      </c>
      <c r="L201" s="31"/>
      <c r="M201" s="134" t="s">
        <v>19</v>
      </c>
      <c r="N201" s="135" t="s">
        <v>47</v>
      </c>
      <c r="P201" s="136">
        <f>O201*H201</f>
        <v>0</v>
      </c>
      <c r="Q201" s="136">
        <v>2.20411</v>
      </c>
      <c r="R201" s="136">
        <f>Q201*H201</f>
        <v>2.4112963400000003</v>
      </c>
      <c r="S201" s="136">
        <v>0</v>
      </c>
      <c r="T201" s="137">
        <f>S201*H201</f>
        <v>0</v>
      </c>
      <c r="AR201" s="138" t="s">
        <v>194</v>
      </c>
      <c r="AT201" s="138" t="s">
        <v>189</v>
      </c>
      <c r="AU201" s="138" t="s">
        <v>86</v>
      </c>
      <c r="AY201" s="16" t="s">
        <v>187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84</v>
      </c>
      <c r="BK201" s="139">
        <f>ROUND(I201*H201,2)</f>
        <v>0</v>
      </c>
      <c r="BL201" s="16" t="s">
        <v>194</v>
      </c>
      <c r="BM201" s="138" t="s">
        <v>368</v>
      </c>
    </row>
    <row r="202" spans="2:65" s="1" customFormat="1" ht="28.8">
      <c r="B202" s="31"/>
      <c r="D202" s="140" t="s">
        <v>196</v>
      </c>
      <c r="F202" s="141" t="s">
        <v>369</v>
      </c>
      <c r="I202" s="142"/>
      <c r="L202" s="31"/>
      <c r="M202" s="143"/>
      <c r="T202" s="52"/>
      <c r="AT202" s="16" t="s">
        <v>196</v>
      </c>
      <c r="AU202" s="16" t="s">
        <v>86</v>
      </c>
    </row>
    <row r="203" spans="2:65" s="1" customFormat="1">
      <c r="B203" s="31"/>
      <c r="D203" s="144" t="s">
        <v>198</v>
      </c>
      <c r="F203" s="145" t="s">
        <v>370</v>
      </c>
      <c r="I203" s="142"/>
      <c r="L203" s="31"/>
      <c r="M203" s="143"/>
      <c r="T203" s="52"/>
      <c r="AT203" s="16" t="s">
        <v>198</v>
      </c>
      <c r="AU203" s="16" t="s">
        <v>86</v>
      </c>
    </row>
    <row r="204" spans="2:65" s="12" customFormat="1">
      <c r="B204" s="146"/>
      <c r="D204" s="140" t="s">
        <v>200</v>
      </c>
      <c r="E204" s="147" t="s">
        <v>19</v>
      </c>
      <c r="F204" s="148" t="s">
        <v>371</v>
      </c>
      <c r="H204" s="149">
        <v>1.0940000000000001</v>
      </c>
      <c r="I204" s="150"/>
      <c r="L204" s="146"/>
      <c r="M204" s="151"/>
      <c r="T204" s="152"/>
      <c r="AT204" s="147" t="s">
        <v>200</v>
      </c>
      <c r="AU204" s="147" t="s">
        <v>86</v>
      </c>
      <c r="AV204" s="12" t="s">
        <v>86</v>
      </c>
      <c r="AW204" s="12" t="s">
        <v>37</v>
      </c>
      <c r="AX204" s="12" t="s">
        <v>84</v>
      </c>
      <c r="AY204" s="147" t="s">
        <v>187</v>
      </c>
    </row>
    <row r="205" spans="2:65" s="1" customFormat="1" ht="24.15" customHeight="1">
      <c r="B205" s="31"/>
      <c r="C205" s="127" t="s">
        <v>372</v>
      </c>
      <c r="D205" s="127" t="s">
        <v>189</v>
      </c>
      <c r="E205" s="128" t="s">
        <v>373</v>
      </c>
      <c r="F205" s="129" t="s">
        <v>374</v>
      </c>
      <c r="G205" s="130" t="s">
        <v>204</v>
      </c>
      <c r="H205" s="131">
        <v>2.7E-2</v>
      </c>
      <c r="I205" s="132"/>
      <c r="J205" s="133">
        <f>ROUND(I205*H205,2)</f>
        <v>0</v>
      </c>
      <c r="K205" s="129" t="s">
        <v>375</v>
      </c>
      <c r="L205" s="31"/>
      <c r="M205" s="134" t="s">
        <v>19</v>
      </c>
      <c r="N205" s="135" t="s">
        <v>47</v>
      </c>
      <c r="P205" s="136">
        <f>O205*H205</f>
        <v>0</v>
      </c>
      <c r="Q205" s="136">
        <v>2.3010199999999998</v>
      </c>
      <c r="R205" s="136">
        <f>Q205*H205</f>
        <v>6.2127539999999995E-2</v>
      </c>
      <c r="S205" s="136">
        <v>0</v>
      </c>
      <c r="T205" s="137">
        <f>S205*H205</f>
        <v>0</v>
      </c>
      <c r="AR205" s="138" t="s">
        <v>194</v>
      </c>
      <c r="AT205" s="138" t="s">
        <v>189</v>
      </c>
      <c r="AU205" s="138" t="s">
        <v>86</v>
      </c>
      <c r="AY205" s="16" t="s">
        <v>187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84</v>
      </c>
      <c r="BK205" s="139">
        <f>ROUND(I205*H205,2)</f>
        <v>0</v>
      </c>
      <c r="BL205" s="16" t="s">
        <v>194</v>
      </c>
      <c r="BM205" s="138" t="s">
        <v>376</v>
      </c>
    </row>
    <row r="206" spans="2:65" s="1" customFormat="1" ht="19.2">
      <c r="B206" s="31"/>
      <c r="D206" s="140" t="s">
        <v>196</v>
      </c>
      <c r="F206" s="141" t="s">
        <v>377</v>
      </c>
      <c r="I206" s="142"/>
      <c r="L206" s="31"/>
      <c r="M206" s="143"/>
      <c r="T206" s="52"/>
      <c r="AT206" s="16" t="s">
        <v>196</v>
      </c>
      <c r="AU206" s="16" t="s">
        <v>86</v>
      </c>
    </row>
    <row r="207" spans="2:65" s="1" customFormat="1">
      <c r="B207" s="31"/>
      <c r="D207" s="144" t="s">
        <v>198</v>
      </c>
      <c r="F207" s="145" t="s">
        <v>378</v>
      </c>
      <c r="I207" s="142"/>
      <c r="L207" s="31"/>
      <c r="M207" s="143"/>
      <c r="T207" s="52"/>
      <c r="AT207" s="16" t="s">
        <v>198</v>
      </c>
      <c r="AU207" s="16" t="s">
        <v>86</v>
      </c>
    </row>
    <row r="208" spans="2:65" s="12" customFormat="1">
      <c r="B208" s="146"/>
      <c r="D208" s="140" t="s">
        <v>200</v>
      </c>
      <c r="E208" s="147" t="s">
        <v>19</v>
      </c>
      <c r="F208" s="148" t="s">
        <v>379</v>
      </c>
      <c r="H208" s="149">
        <v>2.7E-2</v>
      </c>
      <c r="I208" s="150"/>
      <c r="L208" s="146"/>
      <c r="M208" s="151"/>
      <c r="T208" s="152"/>
      <c r="AT208" s="147" t="s">
        <v>200</v>
      </c>
      <c r="AU208" s="147" t="s">
        <v>86</v>
      </c>
      <c r="AV208" s="12" t="s">
        <v>86</v>
      </c>
      <c r="AW208" s="12" t="s">
        <v>37</v>
      </c>
      <c r="AX208" s="12" t="s">
        <v>84</v>
      </c>
      <c r="AY208" s="147" t="s">
        <v>187</v>
      </c>
    </row>
    <row r="209" spans="2:65" s="1" customFormat="1" ht="24.15" customHeight="1">
      <c r="B209" s="31"/>
      <c r="C209" s="127" t="s">
        <v>380</v>
      </c>
      <c r="D209" s="127" t="s">
        <v>189</v>
      </c>
      <c r="E209" s="128" t="s">
        <v>381</v>
      </c>
      <c r="F209" s="129" t="s">
        <v>382</v>
      </c>
      <c r="G209" s="130" t="s">
        <v>192</v>
      </c>
      <c r="H209" s="131">
        <v>0.36</v>
      </c>
      <c r="I209" s="132"/>
      <c r="J209" s="133">
        <f>ROUND(I209*H209,2)</f>
        <v>0</v>
      </c>
      <c r="K209" s="129" t="s">
        <v>375</v>
      </c>
      <c r="L209" s="31"/>
      <c r="M209" s="134" t="s">
        <v>19</v>
      </c>
      <c r="N209" s="135" t="s">
        <v>47</v>
      </c>
      <c r="P209" s="136">
        <f>O209*H209</f>
        <v>0</v>
      </c>
      <c r="Q209" s="136">
        <v>6.3200000000000001E-3</v>
      </c>
      <c r="R209" s="136">
        <f>Q209*H209</f>
        <v>2.2751999999999998E-3</v>
      </c>
      <c r="S209" s="136">
        <v>0</v>
      </c>
      <c r="T209" s="137">
        <f>S209*H209</f>
        <v>0</v>
      </c>
      <c r="AR209" s="138" t="s">
        <v>194</v>
      </c>
      <c r="AT209" s="138" t="s">
        <v>189</v>
      </c>
      <c r="AU209" s="138" t="s">
        <v>86</v>
      </c>
      <c r="AY209" s="16" t="s">
        <v>187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84</v>
      </c>
      <c r="BK209" s="139">
        <f>ROUND(I209*H209,2)</f>
        <v>0</v>
      </c>
      <c r="BL209" s="16" t="s">
        <v>194</v>
      </c>
      <c r="BM209" s="138" t="s">
        <v>383</v>
      </c>
    </row>
    <row r="210" spans="2:65" s="1" customFormat="1" ht="28.8">
      <c r="B210" s="31"/>
      <c r="D210" s="140" t="s">
        <v>196</v>
      </c>
      <c r="F210" s="141" t="s">
        <v>384</v>
      </c>
      <c r="I210" s="142"/>
      <c r="L210" s="31"/>
      <c r="M210" s="143"/>
      <c r="T210" s="52"/>
      <c r="AT210" s="16" t="s">
        <v>196</v>
      </c>
      <c r="AU210" s="16" t="s">
        <v>86</v>
      </c>
    </row>
    <row r="211" spans="2:65" s="1" customFormat="1">
      <c r="B211" s="31"/>
      <c r="D211" s="144" t="s">
        <v>198</v>
      </c>
      <c r="F211" s="145" t="s">
        <v>385</v>
      </c>
      <c r="I211" s="142"/>
      <c r="L211" s="31"/>
      <c r="M211" s="143"/>
      <c r="T211" s="52"/>
      <c r="AT211" s="16" t="s">
        <v>198</v>
      </c>
      <c r="AU211" s="16" t="s">
        <v>86</v>
      </c>
    </row>
    <row r="212" spans="2:65" s="12" customFormat="1">
      <c r="B212" s="146"/>
      <c r="D212" s="140" t="s">
        <v>200</v>
      </c>
      <c r="E212" s="147" t="s">
        <v>19</v>
      </c>
      <c r="F212" s="148" t="s">
        <v>386</v>
      </c>
      <c r="H212" s="149">
        <v>0.36</v>
      </c>
      <c r="I212" s="150"/>
      <c r="L212" s="146"/>
      <c r="M212" s="151"/>
      <c r="T212" s="152"/>
      <c r="AT212" s="147" t="s">
        <v>200</v>
      </c>
      <c r="AU212" s="147" t="s">
        <v>86</v>
      </c>
      <c r="AV212" s="12" t="s">
        <v>86</v>
      </c>
      <c r="AW212" s="12" t="s">
        <v>37</v>
      </c>
      <c r="AX212" s="12" t="s">
        <v>84</v>
      </c>
      <c r="AY212" s="147" t="s">
        <v>187</v>
      </c>
    </row>
    <row r="213" spans="2:65" s="11" customFormat="1" ht="22.8" customHeight="1">
      <c r="B213" s="115"/>
      <c r="D213" s="116" t="s">
        <v>75</v>
      </c>
      <c r="E213" s="125" t="s">
        <v>222</v>
      </c>
      <c r="F213" s="125" t="s">
        <v>387</v>
      </c>
      <c r="I213" s="118"/>
      <c r="J213" s="126">
        <f>BK213</f>
        <v>0</v>
      </c>
      <c r="L213" s="115"/>
      <c r="M213" s="120"/>
      <c r="P213" s="121">
        <f>SUM(P214:P224)</f>
        <v>0</v>
      </c>
      <c r="R213" s="121">
        <f>SUM(R214:R224)</f>
        <v>0.61647800000000008</v>
      </c>
      <c r="T213" s="122">
        <f>SUM(T214:T224)</f>
        <v>0</v>
      </c>
      <c r="AR213" s="116" t="s">
        <v>84</v>
      </c>
      <c r="AT213" s="123" t="s">
        <v>75</v>
      </c>
      <c r="AU213" s="123" t="s">
        <v>84</v>
      </c>
      <c r="AY213" s="116" t="s">
        <v>187</v>
      </c>
      <c r="BK213" s="124">
        <f>SUM(BK214:BK224)</f>
        <v>0</v>
      </c>
    </row>
    <row r="214" spans="2:65" s="1" customFormat="1" ht="21.75" customHeight="1">
      <c r="B214" s="31"/>
      <c r="C214" s="127" t="s">
        <v>388</v>
      </c>
      <c r="D214" s="127" t="s">
        <v>189</v>
      </c>
      <c r="E214" s="128" t="s">
        <v>389</v>
      </c>
      <c r="F214" s="129" t="s">
        <v>390</v>
      </c>
      <c r="G214" s="130" t="s">
        <v>192</v>
      </c>
      <c r="H214" s="131">
        <v>2.75</v>
      </c>
      <c r="I214" s="132"/>
      <c r="J214" s="133">
        <f>ROUND(I214*H214,2)</f>
        <v>0</v>
      </c>
      <c r="K214" s="129" t="s">
        <v>193</v>
      </c>
      <c r="L214" s="31"/>
      <c r="M214" s="134" t="s">
        <v>19</v>
      </c>
      <c r="N214" s="135" t="s">
        <v>47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194</v>
      </c>
      <c r="AT214" s="138" t="s">
        <v>189</v>
      </c>
      <c r="AU214" s="138" t="s">
        <v>86</v>
      </c>
      <c r="AY214" s="16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84</v>
      </c>
      <c r="BK214" s="139">
        <f>ROUND(I214*H214,2)</f>
        <v>0</v>
      </c>
      <c r="BL214" s="16" t="s">
        <v>194</v>
      </c>
      <c r="BM214" s="138" t="s">
        <v>391</v>
      </c>
    </row>
    <row r="215" spans="2:65" s="1" customFormat="1" ht="19.2">
      <c r="B215" s="31"/>
      <c r="D215" s="140" t="s">
        <v>196</v>
      </c>
      <c r="F215" s="141" t="s">
        <v>392</v>
      </c>
      <c r="I215" s="142"/>
      <c r="L215" s="31"/>
      <c r="M215" s="143"/>
      <c r="T215" s="52"/>
      <c r="AT215" s="16" t="s">
        <v>196</v>
      </c>
      <c r="AU215" s="16" t="s">
        <v>86</v>
      </c>
    </row>
    <row r="216" spans="2:65" s="1" customFormat="1">
      <c r="B216" s="31"/>
      <c r="D216" s="144" t="s">
        <v>198</v>
      </c>
      <c r="F216" s="145" t="s">
        <v>393</v>
      </c>
      <c r="I216" s="142"/>
      <c r="L216" s="31"/>
      <c r="M216" s="143"/>
      <c r="T216" s="52"/>
      <c r="AT216" s="16" t="s">
        <v>198</v>
      </c>
      <c r="AU216" s="16" t="s">
        <v>86</v>
      </c>
    </row>
    <row r="217" spans="2:65" s="12" customFormat="1">
      <c r="B217" s="146"/>
      <c r="D217" s="140" t="s">
        <v>200</v>
      </c>
      <c r="E217" s="147" t="s">
        <v>136</v>
      </c>
      <c r="F217" s="148" t="s">
        <v>138</v>
      </c>
      <c r="H217" s="149">
        <v>2.75</v>
      </c>
      <c r="I217" s="150"/>
      <c r="L217" s="146"/>
      <c r="M217" s="151"/>
      <c r="T217" s="152"/>
      <c r="AT217" s="147" t="s">
        <v>200</v>
      </c>
      <c r="AU217" s="147" t="s">
        <v>86</v>
      </c>
      <c r="AV217" s="12" t="s">
        <v>86</v>
      </c>
      <c r="AW217" s="12" t="s">
        <v>37</v>
      </c>
      <c r="AX217" s="12" t="s">
        <v>84</v>
      </c>
      <c r="AY217" s="147" t="s">
        <v>187</v>
      </c>
    </row>
    <row r="218" spans="2:65" s="1" customFormat="1" ht="24.15" customHeight="1">
      <c r="B218" s="31"/>
      <c r="C218" s="127" t="s">
        <v>394</v>
      </c>
      <c r="D218" s="127" t="s">
        <v>189</v>
      </c>
      <c r="E218" s="128" t="s">
        <v>395</v>
      </c>
      <c r="F218" s="129" t="s">
        <v>396</v>
      </c>
      <c r="G218" s="130" t="s">
        <v>192</v>
      </c>
      <c r="H218" s="131">
        <v>2.75</v>
      </c>
      <c r="I218" s="132"/>
      <c r="J218" s="133">
        <f>ROUND(I218*H218,2)</f>
        <v>0</v>
      </c>
      <c r="K218" s="129" t="s">
        <v>193</v>
      </c>
      <c r="L218" s="31"/>
      <c r="M218" s="134" t="s">
        <v>19</v>
      </c>
      <c r="N218" s="135" t="s">
        <v>47</v>
      </c>
      <c r="P218" s="136">
        <f>O218*H218</f>
        <v>0</v>
      </c>
      <c r="Q218" s="136">
        <v>8.9219999999999994E-2</v>
      </c>
      <c r="R218" s="136">
        <f>Q218*H218</f>
        <v>0.24535499999999999</v>
      </c>
      <c r="S218" s="136">
        <v>0</v>
      </c>
      <c r="T218" s="137">
        <f>S218*H218</f>
        <v>0</v>
      </c>
      <c r="AR218" s="138" t="s">
        <v>194</v>
      </c>
      <c r="AT218" s="138" t="s">
        <v>189</v>
      </c>
      <c r="AU218" s="138" t="s">
        <v>86</v>
      </c>
      <c r="AY218" s="16" t="s">
        <v>187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84</v>
      </c>
      <c r="BK218" s="139">
        <f>ROUND(I218*H218,2)</f>
        <v>0</v>
      </c>
      <c r="BL218" s="16" t="s">
        <v>194</v>
      </c>
      <c r="BM218" s="138" t="s">
        <v>397</v>
      </c>
    </row>
    <row r="219" spans="2:65" s="1" customFormat="1" ht="48">
      <c r="B219" s="31"/>
      <c r="D219" s="140" t="s">
        <v>196</v>
      </c>
      <c r="F219" s="141" t="s">
        <v>398</v>
      </c>
      <c r="I219" s="142"/>
      <c r="L219" s="31"/>
      <c r="M219" s="143"/>
      <c r="T219" s="52"/>
      <c r="AT219" s="16" t="s">
        <v>196</v>
      </c>
      <c r="AU219" s="16" t="s">
        <v>86</v>
      </c>
    </row>
    <row r="220" spans="2:65" s="1" customFormat="1">
      <c r="B220" s="31"/>
      <c r="D220" s="144" t="s">
        <v>198</v>
      </c>
      <c r="F220" s="145" t="s">
        <v>399</v>
      </c>
      <c r="I220" s="142"/>
      <c r="L220" s="31"/>
      <c r="M220" s="143"/>
      <c r="T220" s="52"/>
      <c r="AT220" s="16" t="s">
        <v>198</v>
      </c>
      <c r="AU220" s="16" t="s">
        <v>86</v>
      </c>
    </row>
    <row r="221" spans="2:65" s="12" customFormat="1">
      <c r="B221" s="146"/>
      <c r="D221" s="140" t="s">
        <v>200</v>
      </c>
      <c r="E221" s="147" t="s">
        <v>19</v>
      </c>
      <c r="F221" s="148" t="s">
        <v>138</v>
      </c>
      <c r="H221" s="149">
        <v>2.75</v>
      </c>
      <c r="I221" s="150"/>
      <c r="L221" s="146"/>
      <c r="M221" s="151"/>
      <c r="T221" s="152"/>
      <c r="AT221" s="147" t="s">
        <v>200</v>
      </c>
      <c r="AU221" s="147" t="s">
        <v>86</v>
      </c>
      <c r="AV221" s="12" t="s">
        <v>86</v>
      </c>
      <c r="AW221" s="12" t="s">
        <v>37</v>
      </c>
      <c r="AX221" s="12" t="s">
        <v>84</v>
      </c>
      <c r="AY221" s="147" t="s">
        <v>187</v>
      </c>
    </row>
    <row r="222" spans="2:65" s="1" customFormat="1" ht="21.75" customHeight="1">
      <c r="B222" s="31"/>
      <c r="C222" s="160" t="s">
        <v>400</v>
      </c>
      <c r="D222" s="160" t="s">
        <v>267</v>
      </c>
      <c r="E222" s="161" t="s">
        <v>401</v>
      </c>
      <c r="F222" s="162" t="s">
        <v>402</v>
      </c>
      <c r="G222" s="163" t="s">
        <v>192</v>
      </c>
      <c r="H222" s="164">
        <v>2.8330000000000002</v>
      </c>
      <c r="I222" s="165"/>
      <c r="J222" s="166">
        <f>ROUND(I222*H222,2)</f>
        <v>0</v>
      </c>
      <c r="K222" s="162" t="s">
        <v>193</v>
      </c>
      <c r="L222" s="167"/>
      <c r="M222" s="168" t="s">
        <v>19</v>
      </c>
      <c r="N222" s="169" t="s">
        <v>47</v>
      </c>
      <c r="P222" s="136">
        <f>O222*H222</f>
        <v>0</v>
      </c>
      <c r="Q222" s="136">
        <v>0.13100000000000001</v>
      </c>
      <c r="R222" s="136">
        <f>Q222*H222</f>
        <v>0.37112300000000004</v>
      </c>
      <c r="S222" s="136">
        <v>0</v>
      </c>
      <c r="T222" s="137">
        <f>S222*H222</f>
        <v>0</v>
      </c>
      <c r="AR222" s="138" t="s">
        <v>243</v>
      </c>
      <c r="AT222" s="138" t="s">
        <v>267</v>
      </c>
      <c r="AU222" s="138" t="s">
        <v>86</v>
      </c>
      <c r="AY222" s="16" t="s">
        <v>187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84</v>
      </c>
      <c r="BK222" s="139">
        <f>ROUND(I222*H222,2)</f>
        <v>0</v>
      </c>
      <c r="BL222" s="16" t="s">
        <v>194</v>
      </c>
      <c r="BM222" s="138" t="s">
        <v>403</v>
      </c>
    </row>
    <row r="223" spans="2:65" s="1" customFormat="1">
      <c r="B223" s="31"/>
      <c r="D223" s="140" t="s">
        <v>196</v>
      </c>
      <c r="F223" s="141" t="s">
        <v>402</v>
      </c>
      <c r="I223" s="142"/>
      <c r="L223" s="31"/>
      <c r="M223" s="143"/>
      <c r="T223" s="52"/>
      <c r="AT223" s="16" t="s">
        <v>196</v>
      </c>
      <c r="AU223" s="16" t="s">
        <v>86</v>
      </c>
    </row>
    <row r="224" spans="2:65" s="12" customFormat="1">
      <c r="B224" s="146"/>
      <c r="D224" s="140" t="s">
        <v>200</v>
      </c>
      <c r="F224" s="148" t="s">
        <v>404</v>
      </c>
      <c r="H224" s="149">
        <v>2.8330000000000002</v>
      </c>
      <c r="I224" s="150"/>
      <c r="L224" s="146"/>
      <c r="M224" s="151"/>
      <c r="T224" s="152"/>
      <c r="AT224" s="147" t="s">
        <v>200</v>
      </c>
      <c r="AU224" s="147" t="s">
        <v>86</v>
      </c>
      <c r="AV224" s="12" t="s">
        <v>86</v>
      </c>
      <c r="AW224" s="12" t="s">
        <v>4</v>
      </c>
      <c r="AX224" s="12" t="s">
        <v>84</v>
      </c>
      <c r="AY224" s="147" t="s">
        <v>187</v>
      </c>
    </row>
    <row r="225" spans="2:65" s="11" customFormat="1" ht="22.8" customHeight="1">
      <c r="B225" s="115"/>
      <c r="D225" s="116" t="s">
        <v>75</v>
      </c>
      <c r="E225" s="125" t="s">
        <v>229</v>
      </c>
      <c r="F225" s="125" t="s">
        <v>405</v>
      </c>
      <c r="I225" s="118"/>
      <c r="J225" s="126">
        <f>BK225</f>
        <v>0</v>
      </c>
      <c r="L225" s="115"/>
      <c r="M225" s="120"/>
      <c r="P225" s="121">
        <f>SUM(P226:P233)</f>
        <v>0</v>
      </c>
      <c r="R225" s="121">
        <f>SUM(R226:R233)</f>
        <v>4.0435222</v>
      </c>
      <c r="T225" s="122">
        <f>SUM(T226:T233)</f>
        <v>0</v>
      </c>
      <c r="AR225" s="116" t="s">
        <v>84</v>
      </c>
      <c r="AT225" s="123" t="s">
        <v>75</v>
      </c>
      <c r="AU225" s="123" t="s">
        <v>84</v>
      </c>
      <c r="AY225" s="116" t="s">
        <v>187</v>
      </c>
      <c r="BK225" s="124">
        <f>SUM(BK226:BK233)</f>
        <v>0</v>
      </c>
    </row>
    <row r="226" spans="2:65" s="1" customFormat="1" ht="24.15" customHeight="1">
      <c r="B226" s="31"/>
      <c r="C226" s="127" t="s">
        <v>406</v>
      </c>
      <c r="D226" s="127" t="s">
        <v>189</v>
      </c>
      <c r="E226" s="128" t="s">
        <v>407</v>
      </c>
      <c r="F226" s="129" t="s">
        <v>408</v>
      </c>
      <c r="G226" s="130" t="s">
        <v>192</v>
      </c>
      <c r="H226" s="131">
        <v>8.99</v>
      </c>
      <c r="I226" s="132"/>
      <c r="J226" s="133">
        <f>ROUND(I226*H226,2)</f>
        <v>0</v>
      </c>
      <c r="K226" s="129" t="s">
        <v>193</v>
      </c>
      <c r="L226" s="31"/>
      <c r="M226" s="134" t="s">
        <v>19</v>
      </c>
      <c r="N226" s="135" t="s">
        <v>47</v>
      </c>
      <c r="P226" s="136">
        <f>O226*H226</f>
        <v>0</v>
      </c>
      <c r="Q226" s="136">
        <v>5.8740000000000001E-2</v>
      </c>
      <c r="R226" s="136">
        <f>Q226*H226</f>
        <v>0.5280726</v>
      </c>
      <c r="S226" s="136">
        <v>0</v>
      </c>
      <c r="T226" s="137">
        <f>S226*H226</f>
        <v>0</v>
      </c>
      <c r="AR226" s="138" t="s">
        <v>194</v>
      </c>
      <c r="AT226" s="138" t="s">
        <v>189</v>
      </c>
      <c r="AU226" s="138" t="s">
        <v>86</v>
      </c>
      <c r="AY226" s="16" t="s">
        <v>187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84</v>
      </c>
      <c r="BK226" s="139">
        <f>ROUND(I226*H226,2)</f>
        <v>0</v>
      </c>
      <c r="BL226" s="16" t="s">
        <v>194</v>
      </c>
      <c r="BM226" s="138" t="s">
        <v>409</v>
      </c>
    </row>
    <row r="227" spans="2:65" s="1" customFormat="1" ht="57.6">
      <c r="B227" s="31"/>
      <c r="D227" s="140" t="s">
        <v>196</v>
      </c>
      <c r="F227" s="141" t="s">
        <v>410</v>
      </c>
      <c r="I227" s="142"/>
      <c r="L227" s="31"/>
      <c r="M227" s="143"/>
      <c r="T227" s="52"/>
      <c r="AT227" s="16" t="s">
        <v>196</v>
      </c>
      <c r="AU227" s="16" t="s">
        <v>86</v>
      </c>
    </row>
    <row r="228" spans="2:65" s="1" customFormat="1">
      <c r="B228" s="31"/>
      <c r="D228" s="144" t="s">
        <v>198</v>
      </c>
      <c r="F228" s="145" t="s">
        <v>411</v>
      </c>
      <c r="I228" s="142"/>
      <c r="L228" s="31"/>
      <c r="M228" s="143"/>
      <c r="T228" s="52"/>
      <c r="AT228" s="16" t="s">
        <v>198</v>
      </c>
      <c r="AU228" s="16" t="s">
        <v>86</v>
      </c>
    </row>
    <row r="229" spans="2:65" s="12" customFormat="1">
      <c r="B229" s="146"/>
      <c r="D229" s="140" t="s">
        <v>200</v>
      </c>
      <c r="E229" s="147" t="s">
        <v>19</v>
      </c>
      <c r="F229" s="148" t="s">
        <v>412</v>
      </c>
      <c r="H229" s="149">
        <v>8.99</v>
      </c>
      <c r="I229" s="150"/>
      <c r="L229" s="146"/>
      <c r="M229" s="151"/>
      <c r="T229" s="152"/>
      <c r="AT229" s="147" t="s">
        <v>200</v>
      </c>
      <c r="AU229" s="147" t="s">
        <v>86</v>
      </c>
      <c r="AV229" s="12" t="s">
        <v>86</v>
      </c>
      <c r="AW229" s="12" t="s">
        <v>37</v>
      </c>
      <c r="AX229" s="12" t="s">
        <v>84</v>
      </c>
      <c r="AY229" s="147" t="s">
        <v>187</v>
      </c>
    </row>
    <row r="230" spans="2:65" s="1" customFormat="1" ht="24.15" customHeight="1">
      <c r="B230" s="31"/>
      <c r="C230" s="127" t="s">
        <v>413</v>
      </c>
      <c r="D230" s="127" t="s">
        <v>189</v>
      </c>
      <c r="E230" s="128" t="s">
        <v>414</v>
      </c>
      <c r="F230" s="129" t="s">
        <v>415</v>
      </c>
      <c r="G230" s="130" t="s">
        <v>192</v>
      </c>
      <c r="H230" s="131">
        <v>143.84</v>
      </c>
      <c r="I230" s="132"/>
      <c r="J230" s="133">
        <f>ROUND(I230*H230,2)</f>
        <v>0</v>
      </c>
      <c r="K230" s="129" t="s">
        <v>193</v>
      </c>
      <c r="L230" s="31"/>
      <c r="M230" s="134" t="s">
        <v>19</v>
      </c>
      <c r="N230" s="135" t="s">
        <v>47</v>
      </c>
      <c r="P230" s="136">
        <f>O230*H230</f>
        <v>0</v>
      </c>
      <c r="Q230" s="136">
        <v>2.444E-2</v>
      </c>
      <c r="R230" s="136">
        <f>Q230*H230</f>
        <v>3.5154496000000002</v>
      </c>
      <c r="S230" s="136">
        <v>0</v>
      </c>
      <c r="T230" s="137">
        <f>S230*H230</f>
        <v>0</v>
      </c>
      <c r="AR230" s="138" t="s">
        <v>194</v>
      </c>
      <c r="AT230" s="138" t="s">
        <v>189</v>
      </c>
      <c r="AU230" s="138" t="s">
        <v>86</v>
      </c>
      <c r="AY230" s="16" t="s">
        <v>187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84</v>
      </c>
      <c r="BK230" s="139">
        <f>ROUND(I230*H230,2)</f>
        <v>0</v>
      </c>
      <c r="BL230" s="16" t="s">
        <v>194</v>
      </c>
      <c r="BM230" s="138" t="s">
        <v>416</v>
      </c>
    </row>
    <row r="231" spans="2:65" s="1" customFormat="1" ht="67.2">
      <c r="B231" s="31"/>
      <c r="D231" s="140" t="s">
        <v>196</v>
      </c>
      <c r="F231" s="141" t="s">
        <v>417</v>
      </c>
      <c r="I231" s="142"/>
      <c r="L231" s="31"/>
      <c r="M231" s="143"/>
      <c r="T231" s="52"/>
      <c r="AT231" s="16" t="s">
        <v>196</v>
      </c>
      <c r="AU231" s="16" t="s">
        <v>86</v>
      </c>
    </row>
    <row r="232" spans="2:65" s="1" customFormat="1">
      <c r="B232" s="31"/>
      <c r="D232" s="144" t="s">
        <v>198</v>
      </c>
      <c r="F232" s="145" t="s">
        <v>418</v>
      </c>
      <c r="I232" s="142"/>
      <c r="L232" s="31"/>
      <c r="M232" s="143"/>
      <c r="T232" s="52"/>
      <c r="AT232" s="16" t="s">
        <v>198</v>
      </c>
      <c r="AU232" s="16" t="s">
        <v>86</v>
      </c>
    </row>
    <row r="233" spans="2:65" s="12" customFormat="1">
      <c r="B233" s="146"/>
      <c r="D233" s="140" t="s">
        <v>200</v>
      </c>
      <c r="E233" s="147" t="s">
        <v>19</v>
      </c>
      <c r="F233" s="148" t="s">
        <v>419</v>
      </c>
      <c r="H233" s="149">
        <v>143.84</v>
      </c>
      <c r="I233" s="150"/>
      <c r="L233" s="146"/>
      <c r="M233" s="151"/>
      <c r="T233" s="152"/>
      <c r="AT233" s="147" t="s">
        <v>200</v>
      </c>
      <c r="AU233" s="147" t="s">
        <v>86</v>
      </c>
      <c r="AV233" s="12" t="s">
        <v>86</v>
      </c>
      <c r="AW233" s="12" t="s">
        <v>37</v>
      </c>
      <c r="AX233" s="12" t="s">
        <v>84</v>
      </c>
      <c r="AY233" s="147" t="s">
        <v>187</v>
      </c>
    </row>
    <row r="234" spans="2:65" s="11" customFormat="1" ht="22.8" customHeight="1">
      <c r="B234" s="115"/>
      <c r="D234" s="116" t="s">
        <v>75</v>
      </c>
      <c r="E234" s="125" t="s">
        <v>243</v>
      </c>
      <c r="F234" s="125" t="s">
        <v>420</v>
      </c>
      <c r="I234" s="118"/>
      <c r="J234" s="126">
        <f>BK234</f>
        <v>0</v>
      </c>
      <c r="L234" s="115"/>
      <c r="M234" s="120"/>
      <c r="P234" s="121">
        <f>SUM(P235:P331)</f>
        <v>0</v>
      </c>
      <c r="R234" s="121">
        <f>SUM(R235:R331)</f>
        <v>2.0926220000000004</v>
      </c>
      <c r="T234" s="122">
        <f>SUM(T235:T331)</f>
        <v>0</v>
      </c>
      <c r="AR234" s="116" t="s">
        <v>84</v>
      </c>
      <c r="AT234" s="123" t="s">
        <v>75</v>
      </c>
      <c r="AU234" s="123" t="s">
        <v>84</v>
      </c>
      <c r="AY234" s="116" t="s">
        <v>187</v>
      </c>
      <c r="BK234" s="124">
        <f>SUM(BK235:BK331)</f>
        <v>0</v>
      </c>
    </row>
    <row r="235" spans="2:65" s="1" customFormat="1" ht="24.15" customHeight="1">
      <c r="B235" s="31"/>
      <c r="C235" s="127" t="s">
        <v>421</v>
      </c>
      <c r="D235" s="127" t="s">
        <v>189</v>
      </c>
      <c r="E235" s="128" t="s">
        <v>422</v>
      </c>
      <c r="F235" s="129" t="s">
        <v>423</v>
      </c>
      <c r="G235" s="130" t="s">
        <v>320</v>
      </c>
      <c r="H235" s="131">
        <v>3</v>
      </c>
      <c r="I235" s="132"/>
      <c r="J235" s="133">
        <f>ROUND(I235*H235,2)</f>
        <v>0</v>
      </c>
      <c r="K235" s="129" t="s">
        <v>193</v>
      </c>
      <c r="L235" s="31"/>
      <c r="M235" s="134" t="s">
        <v>19</v>
      </c>
      <c r="N235" s="135" t="s">
        <v>47</v>
      </c>
      <c r="P235" s="136">
        <f>O235*H235</f>
        <v>0</v>
      </c>
      <c r="Q235" s="136">
        <v>1E-4</v>
      </c>
      <c r="R235" s="136">
        <f>Q235*H235</f>
        <v>3.0000000000000003E-4</v>
      </c>
      <c r="S235" s="136">
        <v>0</v>
      </c>
      <c r="T235" s="137">
        <f>S235*H235</f>
        <v>0</v>
      </c>
      <c r="AR235" s="138" t="s">
        <v>194</v>
      </c>
      <c r="AT235" s="138" t="s">
        <v>189</v>
      </c>
      <c r="AU235" s="138" t="s">
        <v>86</v>
      </c>
      <c r="AY235" s="16" t="s">
        <v>187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84</v>
      </c>
      <c r="BK235" s="139">
        <f>ROUND(I235*H235,2)</f>
        <v>0</v>
      </c>
      <c r="BL235" s="16" t="s">
        <v>194</v>
      </c>
      <c r="BM235" s="138" t="s">
        <v>424</v>
      </c>
    </row>
    <row r="236" spans="2:65" s="1" customFormat="1" ht="38.4">
      <c r="B236" s="31"/>
      <c r="D236" s="140" t="s">
        <v>196</v>
      </c>
      <c r="F236" s="141" t="s">
        <v>425</v>
      </c>
      <c r="I236" s="142"/>
      <c r="L236" s="31"/>
      <c r="M236" s="143"/>
      <c r="T236" s="52"/>
      <c r="AT236" s="16" t="s">
        <v>196</v>
      </c>
      <c r="AU236" s="16" t="s">
        <v>86</v>
      </c>
    </row>
    <row r="237" spans="2:65" s="1" customFormat="1">
      <c r="B237" s="31"/>
      <c r="D237" s="144" t="s">
        <v>198</v>
      </c>
      <c r="F237" s="145" t="s">
        <v>426</v>
      </c>
      <c r="I237" s="142"/>
      <c r="L237" s="31"/>
      <c r="M237" s="143"/>
      <c r="T237" s="52"/>
      <c r="AT237" s="16" t="s">
        <v>198</v>
      </c>
      <c r="AU237" s="16" t="s">
        <v>86</v>
      </c>
    </row>
    <row r="238" spans="2:65" s="12" customFormat="1">
      <c r="B238" s="146"/>
      <c r="D238" s="140" t="s">
        <v>200</v>
      </c>
      <c r="E238" s="147" t="s">
        <v>19</v>
      </c>
      <c r="F238" s="148" t="s">
        <v>209</v>
      </c>
      <c r="H238" s="149">
        <v>3</v>
      </c>
      <c r="I238" s="150"/>
      <c r="L238" s="146"/>
      <c r="M238" s="151"/>
      <c r="T238" s="152"/>
      <c r="AT238" s="147" t="s">
        <v>200</v>
      </c>
      <c r="AU238" s="147" t="s">
        <v>86</v>
      </c>
      <c r="AV238" s="12" t="s">
        <v>86</v>
      </c>
      <c r="AW238" s="12" t="s">
        <v>37</v>
      </c>
      <c r="AX238" s="12" t="s">
        <v>84</v>
      </c>
      <c r="AY238" s="147" t="s">
        <v>187</v>
      </c>
    </row>
    <row r="239" spans="2:65" s="1" customFormat="1" ht="24.15" customHeight="1">
      <c r="B239" s="31"/>
      <c r="C239" s="160" t="s">
        <v>427</v>
      </c>
      <c r="D239" s="160" t="s">
        <v>267</v>
      </c>
      <c r="E239" s="161" t="s">
        <v>428</v>
      </c>
      <c r="F239" s="162" t="s">
        <v>429</v>
      </c>
      <c r="G239" s="163" t="s">
        <v>320</v>
      </c>
      <c r="H239" s="164">
        <v>3</v>
      </c>
      <c r="I239" s="165"/>
      <c r="J239" s="166">
        <f>ROUND(I239*H239,2)</f>
        <v>0</v>
      </c>
      <c r="K239" s="162" t="s">
        <v>193</v>
      </c>
      <c r="L239" s="167"/>
      <c r="M239" s="168" t="s">
        <v>19</v>
      </c>
      <c r="N239" s="169" t="s">
        <v>47</v>
      </c>
      <c r="P239" s="136">
        <f>O239*H239</f>
        <v>0</v>
      </c>
      <c r="Q239" s="136">
        <v>0.01</v>
      </c>
      <c r="R239" s="136">
        <f>Q239*H239</f>
        <v>0.03</v>
      </c>
      <c r="S239" s="136">
        <v>0</v>
      </c>
      <c r="T239" s="137">
        <f>S239*H239</f>
        <v>0</v>
      </c>
      <c r="AR239" s="138" t="s">
        <v>243</v>
      </c>
      <c r="AT239" s="138" t="s">
        <v>267</v>
      </c>
      <c r="AU239" s="138" t="s">
        <v>86</v>
      </c>
      <c r="AY239" s="16" t="s">
        <v>187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84</v>
      </c>
      <c r="BK239" s="139">
        <f>ROUND(I239*H239,2)</f>
        <v>0</v>
      </c>
      <c r="BL239" s="16" t="s">
        <v>194</v>
      </c>
      <c r="BM239" s="138" t="s">
        <v>430</v>
      </c>
    </row>
    <row r="240" spans="2:65" s="1" customFormat="1">
      <c r="B240" s="31"/>
      <c r="D240" s="140" t="s">
        <v>196</v>
      </c>
      <c r="F240" s="141" t="s">
        <v>429</v>
      </c>
      <c r="I240" s="142"/>
      <c r="L240" s="31"/>
      <c r="M240" s="143"/>
      <c r="T240" s="52"/>
      <c r="AT240" s="16" t="s">
        <v>196</v>
      </c>
      <c r="AU240" s="16" t="s">
        <v>86</v>
      </c>
    </row>
    <row r="241" spans="2:65" s="12" customFormat="1">
      <c r="B241" s="146"/>
      <c r="D241" s="140" t="s">
        <v>200</v>
      </c>
      <c r="E241" s="147" t="s">
        <v>19</v>
      </c>
      <c r="F241" s="148" t="s">
        <v>209</v>
      </c>
      <c r="H241" s="149">
        <v>3</v>
      </c>
      <c r="I241" s="150"/>
      <c r="L241" s="146"/>
      <c r="M241" s="151"/>
      <c r="T241" s="152"/>
      <c r="AT241" s="147" t="s">
        <v>200</v>
      </c>
      <c r="AU241" s="147" t="s">
        <v>86</v>
      </c>
      <c r="AV241" s="12" t="s">
        <v>86</v>
      </c>
      <c r="AW241" s="12" t="s">
        <v>37</v>
      </c>
      <c r="AX241" s="12" t="s">
        <v>84</v>
      </c>
      <c r="AY241" s="147" t="s">
        <v>187</v>
      </c>
    </row>
    <row r="242" spans="2:65" s="1" customFormat="1" ht="24.15" customHeight="1">
      <c r="B242" s="31"/>
      <c r="C242" s="127" t="s">
        <v>431</v>
      </c>
      <c r="D242" s="127" t="s">
        <v>189</v>
      </c>
      <c r="E242" s="128" t="s">
        <v>432</v>
      </c>
      <c r="F242" s="129" t="s">
        <v>433</v>
      </c>
      <c r="G242" s="130" t="s">
        <v>320</v>
      </c>
      <c r="H242" s="131">
        <v>1</v>
      </c>
      <c r="I242" s="132"/>
      <c r="J242" s="133">
        <f>ROUND(I242*H242,2)</f>
        <v>0</v>
      </c>
      <c r="K242" s="129" t="s">
        <v>193</v>
      </c>
      <c r="L242" s="31"/>
      <c r="M242" s="134" t="s">
        <v>19</v>
      </c>
      <c r="N242" s="135" t="s">
        <v>47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194</v>
      </c>
      <c r="AT242" s="138" t="s">
        <v>189</v>
      </c>
      <c r="AU242" s="138" t="s">
        <v>86</v>
      </c>
      <c r="AY242" s="16" t="s">
        <v>187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84</v>
      </c>
      <c r="BK242" s="139">
        <f>ROUND(I242*H242,2)</f>
        <v>0</v>
      </c>
      <c r="BL242" s="16" t="s">
        <v>194</v>
      </c>
      <c r="BM242" s="138" t="s">
        <v>434</v>
      </c>
    </row>
    <row r="243" spans="2:65" s="1" customFormat="1" ht="38.4">
      <c r="B243" s="31"/>
      <c r="D243" s="140" t="s">
        <v>196</v>
      </c>
      <c r="F243" s="141" t="s">
        <v>435</v>
      </c>
      <c r="I243" s="142"/>
      <c r="L243" s="31"/>
      <c r="M243" s="143"/>
      <c r="T243" s="52"/>
      <c r="AT243" s="16" t="s">
        <v>196</v>
      </c>
      <c r="AU243" s="16" t="s">
        <v>86</v>
      </c>
    </row>
    <row r="244" spans="2:65" s="1" customFormat="1">
      <c r="B244" s="31"/>
      <c r="D244" s="144" t="s">
        <v>198</v>
      </c>
      <c r="F244" s="145" t="s">
        <v>436</v>
      </c>
      <c r="I244" s="142"/>
      <c r="L244" s="31"/>
      <c r="M244" s="143"/>
      <c r="T244" s="52"/>
      <c r="AT244" s="16" t="s">
        <v>198</v>
      </c>
      <c r="AU244" s="16" t="s">
        <v>86</v>
      </c>
    </row>
    <row r="245" spans="2:65" s="1" customFormat="1" ht="24.15" customHeight="1">
      <c r="B245" s="31"/>
      <c r="C245" s="127" t="s">
        <v>437</v>
      </c>
      <c r="D245" s="127" t="s">
        <v>189</v>
      </c>
      <c r="E245" s="128" t="s">
        <v>438</v>
      </c>
      <c r="F245" s="129" t="s">
        <v>439</v>
      </c>
      <c r="G245" s="130" t="s">
        <v>320</v>
      </c>
      <c r="H245" s="131">
        <v>2</v>
      </c>
      <c r="I245" s="132"/>
      <c r="J245" s="133">
        <f>ROUND(I245*H245,2)</f>
        <v>0</v>
      </c>
      <c r="K245" s="129" t="s">
        <v>193</v>
      </c>
      <c r="L245" s="31"/>
      <c r="M245" s="134" t="s">
        <v>19</v>
      </c>
      <c r="N245" s="135" t="s">
        <v>47</v>
      </c>
      <c r="P245" s="136">
        <f>O245*H245</f>
        <v>0</v>
      </c>
      <c r="Q245" s="136">
        <v>1.7099999999999999E-3</v>
      </c>
      <c r="R245" s="136">
        <f>Q245*H245</f>
        <v>3.4199999999999999E-3</v>
      </c>
      <c r="S245" s="136">
        <v>0</v>
      </c>
      <c r="T245" s="137">
        <f>S245*H245</f>
        <v>0</v>
      </c>
      <c r="AR245" s="138" t="s">
        <v>194</v>
      </c>
      <c r="AT245" s="138" t="s">
        <v>189</v>
      </c>
      <c r="AU245" s="138" t="s">
        <v>86</v>
      </c>
      <c r="AY245" s="16" t="s">
        <v>187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6" t="s">
        <v>84</v>
      </c>
      <c r="BK245" s="139">
        <f>ROUND(I245*H245,2)</f>
        <v>0</v>
      </c>
      <c r="BL245" s="16" t="s">
        <v>194</v>
      </c>
      <c r="BM245" s="138" t="s">
        <v>440</v>
      </c>
    </row>
    <row r="246" spans="2:65" s="1" customFormat="1" ht="28.8">
      <c r="B246" s="31"/>
      <c r="D246" s="140" t="s">
        <v>196</v>
      </c>
      <c r="F246" s="141" t="s">
        <v>441</v>
      </c>
      <c r="I246" s="142"/>
      <c r="L246" s="31"/>
      <c r="M246" s="143"/>
      <c r="T246" s="52"/>
      <c r="AT246" s="16" t="s">
        <v>196</v>
      </c>
      <c r="AU246" s="16" t="s">
        <v>86</v>
      </c>
    </row>
    <row r="247" spans="2:65" s="1" customFormat="1">
      <c r="B247" s="31"/>
      <c r="D247" s="144" t="s">
        <v>198</v>
      </c>
      <c r="F247" s="145" t="s">
        <v>442</v>
      </c>
      <c r="I247" s="142"/>
      <c r="L247" s="31"/>
      <c r="M247" s="143"/>
      <c r="T247" s="52"/>
      <c r="AT247" s="16" t="s">
        <v>198</v>
      </c>
      <c r="AU247" s="16" t="s">
        <v>86</v>
      </c>
    </row>
    <row r="248" spans="2:65" s="12" customFormat="1">
      <c r="B248" s="146"/>
      <c r="D248" s="140" t="s">
        <v>200</v>
      </c>
      <c r="E248" s="147" t="s">
        <v>19</v>
      </c>
      <c r="F248" s="148" t="s">
        <v>86</v>
      </c>
      <c r="H248" s="149">
        <v>2</v>
      </c>
      <c r="I248" s="150"/>
      <c r="L248" s="146"/>
      <c r="M248" s="151"/>
      <c r="T248" s="152"/>
      <c r="AT248" s="147" t="s">
        <v>200</v>
      </c>
      <c r="AU248" s="147" t="s">
        <v>86</v>
      </c>
      <c r="AV248" s="12" t="s">
        <v>86</v>
      </c>
      <c r="AW248" s="12" t="s">
        <v>37</v>
      </c>
      <c r="AX248" s="12" t="s">
        <v>84</v>
      </c>
      <c r="AY248" s="147" t="s">
        <v>187</v>
      </c>
    </row>
    <row r="249" spans="2:65" s="1" customFormat="1" ht="24.15" customHeight="1">
      <c r="B249" s="31"/>
      <c r="C249" s="160" t="s">
        <v>443</v>
      </c>
      <c r="D249" s="160" t="s">
        <v>267</v>
      </c>
      <c r="E249" s="161" t="s">
        <v>444</v>
      </c>
      <c r="F249" s="162" t="s">
        <v>445</v>
      </c>
      <c r="G249" s="163" t="s">
        <v>320</v>
      </c>
      <c r="H249" s="164">
        <v>1</v>
      </c>
      <c r="I249" s="165"/>
      <c r="J249" s="166">
        <f>ROUND(I249*H249,2)</f>
        <v>0</v>
      </c>
      <c r="K249" s="162" t="s">
        <v>193</v>
      </c>
      <c r="L249" s="167"/>
      <c r="M249" s="168" t="s">
        <v>19</v>
      </c>
      <c r="N249" s="169" t="s">
        <v>47</v>
      </c>
      <c r="P249" s="136">
        <f>O249*H249</f>
        <v>0</v>
      </c>
      <c r="Q249" s="136">
        <v>1.9699999999999999E-2</v>
      </c>
      <c r="R249" s="136">
        <f>Q249*H249</f>
        <v>1.9699999999999999E-2</v>
      </c>
      <c r="S249" s="136">
        <v>0</v>
      </c>
      <c r="T249" s="137">
        <f>S249*H249</f>
        <v>0</v>
      </c>
      <c r="AR249" s="138" t="s">
        <v>243</v>
      </c>
      <c r="AT249" s="138" t="s">
        <v>267</v>
      </c>
      <c r="AU249" s="138" t="s">
        <v>86</v>
      </c>
      <c r="AY249" s="16" t="s">
        <v>187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84</v>
      </c>
      <c r="BK249" s="139">
        <f>ROUND(I249*H249,2)</f>
        <v>0</v>
      </c>
      <c r="BL249" s="16" t="s">
        <v>194</v>
      </c>
      <c r="BM249" s="138" t="s">
        <v>446</v>
      </c>
    </row>
    <row r="250" spans="2:65" s="1" customFormat="1" ht="19.2">
      <c r="B250" s="31"/>
      <c r="D250" s="140" t="s">
        <v>196</v>
      </c>
      <c r="F250" s="141" t="s">
        <v>445</v>
      </c>
      <c r="I250" s="142"/>
      <c r="L250" s="31"/>
      <c r="M250" s="143"/>
      <c r="T250" s="52"/>
      <c r="AT250" s="16" t="s">
        <v>196</v>
      </c>
      <c r="AU250" s="16" t="s">
        <v>86</v>
      </c>
    </row>
    <row r="251" spans="2:65" s="1" customFormat="1" ht="33" customHeight="1">
      <c r="B251" s="31"/>
      <c r="C251" s="160" t="s">
        <v>447</v>
      </c>
      <c r="D251" s="160" t="s">
        <v>267</v>
      </c>
      <c r="E251" s="161" t="s">
        <v>448</v>
      </c>
      <c r="F251" s="162" t="s">
        <v>449</v>
      </c>
      <c r="G251" s="163" t="s">
        <v>320</v>
      </c>
      <c r="H251" s="164">
        <v>1</v>
      </c>
      <c r="I251" s="165"/>
      <c r="J251" s="166">
        <f>ROUND(I251*H251,2)</f>
        <v>0</v>
      </c>
      <c r="K251" s="162" t="s">
        <v>193</v>
      </c>
      <c r="L251" s="167"/>
      <c r="M251" s="168" t="s">
        <v>19</v>
      </c>
      <c r="N251" s="169" t="s">
        <v>47</v>
      </c>
      <c r="P251" s="136">
        <f>O251*H251</f>
        <v>0</v>
      </c>
      <c r="Q251" s="136">
        <v>1.6500000000000001E-2</v>
      </c>
      <c r="R251" s="136">
        <f>Q251*H251</f>
        <v>1.6500000000000001E-2</v>
      </c>
      <c r="S251" s="136">
        <v>0</v>
      </c>
      <c r="T251" s="137">
        <f>S251*H251</f>
        <v>0</v>
      </c>
      <c r="AR251" s="138" t="s">
        <v>243</v>
      </c>
      <c r="AT251" s="138" t="s">
        <v>267</v>
      </c>
      <c r="AU251" s="138" t="s">
        <v>86</v>
      </c>
      <c r="AY251" s="16" t="s">
        <v>187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84</v>
      </c>
      <c r="BK251" s="139">
        <f>ROUND(I251*H251,2)</f>
        <v>0</v>
      </c>
      <c r="BL251" s="16" t="s">
        <v>194</v>
      </c>
      <c r="BM251" s="138" t="s">
        <v>450</v>
      </c>
    </row>
    <row r="252" spans="2:65" s="1" customFormat="1" ht="19.2">
      <c r="B252" s="31"/>
      <c r="D252" s="140" t="s">
        <v>196</v>
      </c>
      <c r="F252" s="141" t="s">
        <v>449</v>
      </c>
      <c r="I252" s="142"/>
      <c r="L252" s="31"/>
      <c r="M252" s="143"/>
      <c r="T252" s="52"/>
      <c r="AT252" s="16" t="s">
        <v>196</v>
      </c>
      <c r="AU252" s="16" t="s">
        <v>86</v>
      </c>
    </row>
    <row r="253" spans="2:65" s="1" customFormat="1" ht="24.15" customHeight="1">
      <c r="B253" s="31"/>
      <c r="C253" s="127" t="s">
        <v>451</v>
      </c>
      <c r="D253" s="127" t="s">
        <v>189</v>
      </c>
      <c r="E253" s="128" t="s">
        <v>452</v>
      </c>
      <c r="F253" s="129" t="s">
        <v>453</v>
      </c>
      <c r="G253" s="130" t="s">
        <v>320</v>
      </c>
      <c r="H253" s="131">
        <v>2</v>
      </c>
      <c r="I253" s="132"/>
      <c r="J253" s="133">
        <f>ROUND(I253*H253,2)</f>
        <v>0</v>
      </c>
      <c r="K253" s="129" t="s">
        <v>193</v>
      </c>
      <c r="L253" s="31"/>
      <c r="M253" s="134" t="s">
        <v>19</v>
      </c>
      <c r="N253" s="135" t="s">
        <v>47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194</v>
      </c>
      <c r="AT253" s="138" t="s">
        <v>189</v>
      </c>
      <c r="AU253" s="138" t="s">
        <v>86</v>
      </c>
      <c r="AY253" s="16" t="s">
        <v>187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84</v>
      </c>
      <c r="BK253" s="139">
        <f>ROUND(I253*H253,2)</f>
        <v>0</v>
      </c>
      <c r="BL253" s="16" t="s">
        <v>194</v>
      </c>
      <c r="BM253" s="138" t="s">
        <v>454</v>
      </c>
    </row>
    <row r="254" spans="2:65" s="1" customFormat="1" ht="38.4">
      <c r="B254" s="31"/>
      <c r="D254" s="140" t="s">
        <v>196</v>
      </c>
      <c r="F254" s="141" t="s">
        <v>455</v>
      </c>
      <c r="I254" s="142"/>
      <c r="L254" s="31"/>
      <c r="M254" s="143"/>
      <c r="T254" s="52"/>
      <c r="AT254" s="16" t="s">
        <v>196</v>
      </c>
      <c r="AU254" s="16" t="s">
        <v>86</v>
      </c>
    </row>
    <row r="255" spans="2:65" s="1" customFormat="1">
      <c r="B255" s="31"/>
      <c r="D255" s="144" t="s">
        <v>198</v>
      </c>
      <c r="F255" s="145" t="s">
        <v>456</v>
      </c>
      <c r="I255" s="142"/>
      <c r="L255" s="31"/>
      <c r="M255" s="143"/>
      <c r="T255" s="52"/>
      <c r="AT255" s="16" t="s">
        <v>198</v>
      </c>
      <c r="AU255" s="16" t="s">
        <v>86</v>
      </c>
    </row>
    <row r="256" spans="2:65" s="12" customFormat="1">
      <c r="B256" s="146"/>
      <c r="D256" s="140" t="s">
        <v>200</v>
      </c>
      <c r="E256" s="147" t="s">
        <v>19</v>
      </c>
      <c r="F256" s="148" t="s">
        <v>86</v>
      </c>
      <c r="H256" s="149">
        <v>2</v>
      </c>
      <c r="I256" s="150"/>
      <c r="L256" s="146"/>
      <c r="M256" s="151"/>
      <c r="T256" s="152"/>
      <c r="AT256" s="147" t="s">
        <v>200</v>
      </c>
      <c r="AU256" s="147" t="s">
        <v>86</v>
      </c>
      <c r="AV256" s="12" t="s">
        <v>86</v>
      </c>
      <c r="AW256" s="12" t="s">
        <v>37</v>
      </c>
      <c r="AX256" s="12" t="s">
        <v>84</v>
      </c>
      <c r="AY256" s="147" t="s">
        <v>187</v>
      </c>
    </row>
    <row r="257" spans="2:65" s="1" customFormat="1" ht="24.15" customHeight="1">
      <c r="B257" s="31"/>
      <c r="C257" s="127" t="s">
        <v>457</v>
      </c>
      <c r="D257" s="127" t="s">
        <v>189</v>
      </c>
      <c r="E257" s="128" t="s">
        <v>458</v>
      </c>
      <c r="F257" s="129" t="s">
        <v>459</v>
      </c>
      <c r="G257" s="130" t="s">
        <v>460</v>
      </c>
      <c r="H257" s="131">
        <v>165.3</v>
      </c>
      <c r="I257" s="132"/>
      <c r="J257" s="133">
        <f>ROUND(I257*H257,2)</f>
        <v>0</v>
      </c>
      <c r="K257" s="129" t="s">
        <v>193</v>
      </c>
      <c r="L257" s="31"/>
      <c r="M257" s="134" t="s">
        <v>19</v>
      </c>
      <c r="N257" s="135" t="s">
        <v>47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194</v>
      </c>
      <c r="AT257" s="138" t="s">
        <v>189</v>
      </c>
      <c r="AU257" s="138" t="s">
        <v>86</v>
      </c>
      <c r="AY257" s="16" t="s">
        <v>187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84</v>
      </c>
      <c r="BK257" s="139">
        <f>ROUND(I257*H257,2)</f>
        <v>0</v>
      </c>
      <c r="BL257" s="16" t="s">
        <v>194</v>
      </c>
      <c r="BM257" s="138" t="s">
        <v>461</v>
      </c>
    </row>
    <row r="258" spans="2:65" s="1" customFormat="1" ht="28.8">
      <c r="B258" s="31"/>
      <c r="D258" s="140" t="s">
        <v>196</v>
      </c>
      <c r="F258" s="141" t="s">
        <v>462</v>
      </c>
      <c r="I258" s="142"/>
      <c r="L258" s="31"/>
      <c r="M258" s="143"/>
      <c r="T258" s="52"/>
      <c r="AT258" s="16" t="s">
        <v>196</v>
      </c>
      <c r="AU258" s="16" t="s">
        <v>86</v>
      </c>
    </row>
    <row r="259" spans="2:65" s="1" customFormat="1">
      <c r="B259" s="31"/>
      <c r="D259" s="144" t="s">
        <v>198</v>
      </c>
      <c r="F259" s="145" t="s">
        <v>463</v>
      </c>
      <c r="I259" s="142"/>
      <c r="L259" s="31"/>
      <c r="M259" s="143"/>
      <c r="T259" s="52"/>
      <c r="AT259" s="16" t="s">
        <v>198</v>
      </c>
      <c r="AU259" s="16" t="s">
        <v>86</v>
      </c>
    </row>
    <row r="260" spans="2:65" s="12" customFormat="1">
      <c r="B260" s="146"/>
      <c r="D260" s="140" t="s">
        <v>200</v>
      </c>
      <c r="E260" s="147" t="s">
        <v>132</v>
      </c>
      <c r="F260" s="148" t="s">
        <v>134</v>
      </c>
      <c r="H260" s="149">
        <v>165.3</v>
      </c>
      <c r="I260" s="150"/>
      <c r="L260" s="146"/>
      <c r="M260" s="151"/>
      <c r="T260" s="152"/>
      <c r="AT260" s="147" t="s">
        <v>200</v>
      </c>
      <c r="AU260" s="147" t="s">
        <v>86</v>
      </c>
      <c r="AV260" s="12" t="s">
        <v>86</v>
      </c>
      <c r="AW260" s="12" t="s">
        <v>37</v>
      </c>
      <c r="AX260" s="12" t="s">
        <v>84</v>
      </c>
      <c r="AY260" s="147" t="s">
        <v>187</v>
      </c>
    </row>
    <row r="261" spans="2:65" s="1" customFormat="1" ht="21.75" customHeight="1">
      <c r="B261" s="31"/>
      <c r="C261" s="160" t="s">
        <v>464</v>
      </c>
      <c r="D261" s="160" t="s">
        <v>267</v>
      </c>
      <c r="E261" s="161" t="s">
        <v>465</v>
      </c>
      <c r="F261" s="162" t="s">
        <v>466</v>
      </c>
      <c r="G261" s="163" t="s">
        <v>460</v>
      </c>
      <c r="H261" s="164">
        <v>165.3</v>
      </c>
      <c r="I261" s="165"/>
      <c r="J261" s="166">
        <f>ROUND(I261*H261,2)</f>
        <v>0</v>
      </c>
      <c r="K261" s="162" t="s">
        <v>193</v>
      </c>
      <c r="L261" s="167"/>
      <c r="M261" s="168" t="s">
        <v>19</v>
      </c>
      <c r="N261" s="169" t="s">
        <v>47</v>
      </c>
      <c r="P261" s="136">
        <f>O261*H261</f>
        <v>0</v>
      </c>
      <c r="Q261" s="136">
        <v>3.1800000000000001E-3</v>
      </c>
      <c r="R261" s="136">
        <f>Q261*H261</f>
        <v>0.52565400000000007</v>
      </c>
      <c r="S261" s="136">
        <v>0</v>
      </c>
      <c r="T261" s="137">
        <f>S261*H261</f>
        <v>0</v>
      </c>
      <c r="AR261" s="138" t="s">
        <v>243</v>
      </c>
      <c r="AT261" s="138" t="s">
        <v>267</v>
      </c>
      <c r="AU261" s="138" t="s">
        <v>86</v>
      </c>
      <c r="AY261" s="16" t="s">
        <v>187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6" t="s">
        <v>84</v>
      </c>
      <c r="BK261" s="139">
        <f>ROUND(I261*H261,2)</f>
        <v>0</v>
      </c>
      <c r="BL261" s="16" t="s">
        <v>194</v>
      </c>
      <c r="BM261" s="138" t="s">
        <v>467</v>
      </c>
    </row>
    <row r="262" spans="2:65" s="1" customFormat="1">
      <c r="B262" s="31"/>
      <c r="D262" s="140" t="s">
        <v>196</v>
      </c>
      <c r="F262" s="141" t="s">
        <v>466</v>
      </c>
      <c r="I262" s="142"/>
      <c r="L262" s="31"/>
      <c r="M262" s="143"/>
      <c r="T262" s="52"/>
      <c r="AT262" s="16" t="s">
        <v>196</v>
      </c>
      <c r="AU262" s="16" t="s">
        <v>86</v>
      </c>
    </row>
    <row r="263" spans="2:65" s="12" customFormat="1">
      <c r="B263" s="146"/>
      <c r="D263" s="140" t="s">
        <v>200</v>
      </c>
      <c r="E263" s="147" t="s">
        <v>19</v>
      </c>
      <c r="F263" s="148" t="s">
        <v>132</v>
      </c>
      <c r="H263" s="149">
        <v>165.3</v>
      </c>
      <c r="I263" s="150"/>
      <c r="L263" s="146"/>
      <c r="M263" s="151"/>
      <c r="T263" s="152"/>
      <c r="AT263" s="147" t="s">
        <v>200</v>
      </c>
      <c r="AU263" s="147" t="s">
        <v>86</v>
      </c>
      <c r="AV263" s="12" t="s">
        <v>86</v>
      </c>
      <c r="AW263" s="12" t="s">
        <v>37</v>
      </c>
      <c r="AX263" s="12" t="s">
        <v>84</v>
      </c>
      <c r="AY263" s="147" t="s">
        <v>187</v>
      </c>
    </row>
    <row r="264" spans="2:65" s="1" customFormat="1" ht="24.15" customHeight="1">
      <c r="B264" s="31"/>
      <c r="C264" s="127" t="s">
        <v>468</v>
      </c>
      <c r="D264" s="127" t="s">
        <v>189</v>
      </c>
      <c r="E264" s="128" t="s">
        <v>469</v>
      </c>
      <c r="F264" s="129" t="s">
        <v>470</v>
      </c>
      <c r="G264" s="130" t="s">
        <v>320</v>
      </c>
      <c r="H264" s="131">
        <v>4</v>
      </c>
      <c r="I264" s="132"/>
      <c r="J264" s="133">
        <f>ROUND(I264*H264,2)</f>
        <v>0</v>
      </c>
      <c r="K264" s="129" t="s">
        <v>193</v>
      </c>
      <c r="L264" s="31"/>
      <c r="M264" s="134" t="s">
        <v>19</v>
      </c>
      <c r="N264" s="135" t="s">
        <v>47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194</v>
      </c>
      <c r="AT264" s="138" t="s">
        <v>189</v>
      </c>
      <c r="AU264" s="138" t="s">
        <v>86</v>
      </c>
      <c r="AY264" s="16" t="s">
        <v>187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84</v>
      </c>
      <c r="BK264" s="139">
        <f>ROUND(I264*H264,2)</f>
        <v>0</v>
      </c>
      <c r="BL264" s="16" t="s">
        <v>194</v>
      </c>
      <c r="BM264" s="138" t="s">
        <v>471</v>
      </c>
    </row>
    <row r="265" spans="2:65" s="1" customFormat="1" ht="28.8">
      <c r="B265" s="31"/>
      <c r="D265" s="140" t="s">
        <v>196</v>
      </c>
      <c r="F265" s="141" t="s">
        <v>472</v>
      </c>
      <c r="I265" s="142"/>
      <c r="L265" s="31"/>
      <c r="M265" s="143"/>
      <c r="T265" s="52"/>
      <c r="AT265" s="16" t="s">
        <v>196</v>
      </c>
      <c r="AU265" s="16" t="s">
        <v>86</v>
      </c>
    </row>
    <row r="266" spans="2:65" s="1" customFormat="1">
      <c r="B266" s="31"/>
      <c r="D266" s="144" t="s">
        <v>198</v>
      </c>
      <c r="F266" s="145" t="s">
        <v>473</v>
      </c>
      <c r="I266" s="142"/>
      <c r="L266" s="31"/>
      <c r="M266" s="143"/>
      <c r="T266" s="52"/>
      <c r="AT266" s="16" t="s">
        <v>198</v>
      </c>
      <c r="AU266" s="16" t="s">
        <v>86</v>
      </c>
    </row>
    <row r="267" spans="2:65" s="12" customFormat="1">
      <c r="B267" s="146"/>
      <c r="D267" s="140" t="s">
        <v>200</v>
      </c>
      <c r="E267" s="147" t="s">
        <v>19</v>
      </c>
      <c r="F267" s="148" t="s">
        <v>194</v>
      </c>
      <c r="H267" s="149">
        <v>4</v>
      </c>
      <c r="I267" s="150"/>
      <c r="L267" s="146"/>
      <c r="M267" s="151"/>
      <c r="T267" s="152"/>
      <c r="AT267" s="147" t="s">
        <v>200</v>
      </c>
      <c r="AU267" s="147" t="s">
        <v>86</v>
      </c>
      <c r="AV267" s="12" t="s">
        <v>86</v>
      </c>
      <c r="AW267" s="12" t="s">
        <v>37</v>
      </c>
      <c r="AX267" s="12" t="s">
        <v>84</v>
      </c>
      <c r="AY267" s="147" t="s">
        <v>187</v>
      </c>
    </row>
    <row r="268" spans="2:65" s="1" customFormat="1" ht="16.5" customHeight="1">
      <c r="B268" s="31"/>
      <c r="C268" s="160" t="s">
        <v>474</v>
      </c>
      <c r="D268" s="160" t="s">
        <v>267</v>
      </c>
      <c r="E268" s="161" t="s">
        <v>475</v>
      </c>
      <c r="F268" s="162" t="s">
        <v>476</v>
      </c>
      <c r="G268" s="163" t="s">
        <v>320</v>
      </c>
      <c r="H268" s="164">
        <v>4</v>
      </c>
      <c r="I268" s="165"/>
      <c r="J268" s="166">
        <f>ROUND(I268*H268,2)</f>
        <v>0</v>
      </c>
      <c r="K268" s="162" t="s">
        <v>193</v>
      </c>
      <c r="L268" s="167"/>
      <c r="M268" s="168" t="s">
        <v>19</v>
      </c>
      <c r="N268" s="169" t="s">
        <v>47</v>
      </c>
      <c r="P268" s="136">
        <f>O268*H268</f>
        <v>0</v>
      </c>
      <c r="Q268" s="136">
        <v>7.2000000000000005E-4</v>
      </c>
      <c r="R268" s="136">
        <f>Q268*H268</f>
        <v>2.8800000000000002E-3</v>
      </c>
      <c r="S268" s="136">
        <v>0</v>
      </c>
      <c r="T268" s="137">
        <f>S268*H268</f>
        <v>0</v>
      </c>
      <c r="AR268" s="138" t="s">
        <v>243</v>
      </c>
      <c r="AT268" s="138" t="s">
        <v>267</v>
      </c>
      <c r="AU268" s="138" t="s">
        <v>86</v>
      </c>
      <c r="AY268" s="16" t="s">
        <v>187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84</v>
      </c>
      <c r="BK268" s="139">
        <f>ROUND(I268*H268,2)</f>
        <v>0</v>
      </c>
      <c r="BL268" s="16" t="s">
        <v>194</v>
      </c>
      <c r="BM268" s="138" t="s">
        <v>477</v>
      </c>
    </row>
    <row r="269" spans="2:65" s="1" customFormat="1">
      <c r="B269" s="31"/>
      <c r="D269" s="140" t="s">
        <v>196</v>
      </c>
      <c r="F269" s="141" t="s">
        <v>476</v>
      </c>
      <c r="I269" s="142"/>
      <c r="L269" s="31"/>
      <c r="M269" s="143"/>
      <c r="T269" s="52"/>
      <c r="AT269" s="16" t="s">
        <v>196</v>
      </c>
      <c r="AU269" s="16" t="s">
        <v>86</v>
      </c>
    </row>
    <row r="270" spans="2:65" s="1" customFormat="1" ht="24.15" customHeight="1">
      <c r="B270" s="31"/>
      <c r="C270" s="127" t="s">
        <v>478</v>
      </c>
      <c r="D270" s="127" t="s">
        <v>189</v>
      </c>
      <c r="E270" s="128" t="s">
        <v>479</v>
      </c>
      <c r="F270" s="129" t="s">
        <v>480</v>
      </c>
      <c r="G270" s="130" t="s">
        <v>320</v>
      </c>
      <c r="H270" s="131">
        <v>2</v>
      </c>
      <c r="I270" s="132"/>
      <c r="J270" s="133">
        <f>ROUND(I270*H270,2)</f>
        <v>0</v>
      </c>
      <c r="K270" s="129" t="s">
        <v>19</v>
      </c>
      <c r="L270" s="31"/>
      <c r="M270" s="134" t="s">
        <v>19</v>
      </c>
      <c r="N270" s="135" t="s">
        <v>47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194</v>
      </c>
      <c r="AT270" s="138" t="s">
        <v>189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194</v>
      </c>
      <c r="BM270" s="138" t="s">
        <v>481</v>
      </c>
    </row>
    <row r="271" spans="2:65" s="1" customFormat="1" ht="28.8">
      <c r="B271" s="31"/>
      <c r="D271" s="140" t="s">
        <v>196</v>
      </c>
      <c r="F271" s="141" t="s">
        <v>482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2" customFormat="1">
      <c r="B272" s="146"/>
      <c r="D272" s="140" t="s">
        <v>200</v>
      </c>
      <c r="E272" s="147" t="s">
        <v>19</v>
      </c>
      <c r="F272" s="148" t="s">
        <v>86</v>
      </c>
      <c r="H272" s="149">
        <v>2</v>
      </c>
      <c r="I272" s="150"/>
      <c r="L272" s="146"/>
      <c r="M272" s="151"/>
      <c r="T272" s="152"/>
      <c r="AT272" s="147" t="s">
        <v>200</v>
      </c>
      <c r="AU272" s="147" t="s">
        <v>86</v>
      </c>
      <c r="AV272" s="12" t="s">
        <v>86</v>
      </c>
      <c r="AW272" s="12" t="s">
        <v>37</v>
      </c>
      <c r="AX272" s="12" t="s">
        <v>84</v>
      </c>
      <c r="AY272" s="147" t="s">
        <v>187</v>
      </c>
    </row>
    <row r="273" spans="2:65" s="1" customFormat="1" ht="16.5" customHeight="1">
      <c r="B273" s="31"/>
      <c r="C273" s="160" t="s">
        <v>483</v>
      </c>
      <c r="D273" s="160" t="s">
        <v>267</v>
      </c>
      <c r="E273" s="161" t="s">
        <v>484</v>
      </c>
      <c r="F273" s="162" t="s">
        <v>485</v>
      </c>
      <c r="G273" s="163" t="s">
        <v>320</v>
      </c>
      <c r="H273" s="164">
        <v>2</v>
      </c>
      <c r="I273" s="165"/>
      <c r="J273" s="166">
        <f>ROUND(I273*H273,2)</f>
        <v>0</v>
      </c>
      <c r="K273" s="162" t="s">
        <v>19</v>
      </c>
      <c r="L273" s="167"/>
      <c r="M273" s="168" t="s">
        <v>19</v>
      </c>
      <c r="N273" s="169" t="s">
        <v>47</v>
      </c>
      <c r="P273" s="136">
        <f>O273*H273</f>
        <v>0</v>
      </c>
      <c r="Q273" s="136">
        <v>1.2099999999999999E-3</v>
      </c>
      <c r="R273" s="136">
        <f>Q273*H273</f>
        <v>2.4199999999999998E-3</v>
      </c>
      <c r="S273" s="136">
        <v>0</v>
      </c>
      <c r="T273" s="137">
        <f>S273*H273</f>
        <v>0</v>
      </c>
      <c r="AR273" s="138" t="s">
        <v>243</v>
      </c>
      <c r="AT273" s="138" t="s">
        <v>267</v>
      </c>
      <c r="AU273" s="138" t="s">
        <v>86</v>
      </c>
      <c r="AY273" s="16" t="s">
        <v>187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84</v>
      </c>
      <c r="BK273" s="139">
        <f>ROUND(I273*H273,2)</f>
        <v>0</v>
      </c>
      <c r="BL273" s="16" t="s">
        <v>194</v>
      </c>
      <c r="BM273" s="138" t="s">
        <v>486</v>
      </c>
    </row>
    <row r="274" spans="2:65" s="1" customFormat="1">
      <c r="B274" s="31"/>
      <c r="D274" s="140" t="s">
        <v>196</v>
      </c>
      <c r="F274" s="141" t="s">
        <v>485</v>
      </c>
      <c r="I274" s="142"/>
      <c r="L274" s="31"/>
      <c r="M274" s="143"/>
      <c r="T274" s="52"/>
      <c r="AT274" s="16" t="s">
        <v>196</v>
      </c>
      <c r="AU274" s="16" t="s">
        <v>86</v>
      </c>
    </row>
    <row r="275" spans="2:65" s="1" customFormat="1" ht="24.15" customHeight="1">
      <c r="B275" s="31"/>
      <c r="C275" s="127" t="s">
        <v>487</v>
      </c>
      <c r="D275" s="127" t="s">
        <v>189</v>
      </c>
      <c r="E275" s="128" t="s">
        <v>488</v>
      </c>
      <c r="F275" s="129" t="s">
        <v>489</v>
      </c>
      <c r="G275" s="130" t="s">
        <v>320</v>
      </c>
      <c r="H275" s="131">
        <v>1</v>
      </c>
      <c r="I275" s="132"/>
      <c r="J275" s="133">
        <f>ROUND(I275*H275,2)</f>
        <v>0</v>
      </c>
      <c r="K275" s="129" t="s">
        <v>193</v>
      </c>
      <c r="L275" s="31"/>
      <c r="M275" s="134" t="s">
        <v>19</v>
      </c>
      <c r="N275" s="135" t="s">
        <v>47</v>
      </c>
      <c r="P275" s="136">
        <f>O275*H275</f>
        <v>0</v>
      </c>
      <c r="Q275" s="136">
        <v>7.2000000000000005E-4</v>
      </c>
      <c r="R275" s="136">
        <f>Q275*H275</f>
        <v>7.2000000000000005E-4</v>
      </c>
      <c r="S275" s="136">
        <v>0</v>
      </c>
      <c r="T275" s="137">
        <f>S275*H275</f>
        <v>0</v>
      </c>
      <c r="AR275" s="138" t="s">
        <v>194</v>
      </c>
      <c r="AT275" s="138" t="s">
        <v>189</v>
      </c>
      <c r="AU275" s="138" t="s">
        <v>86</v>
      </c>
      <c r="AY275" s="16" t="s">
        <v>187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84</v>
      </c>
      <c r="BK275" s="139">
        <f>ROUND(I275*H275,2)</f>
        <v>0</v>
      </c>
      <c r="BL275" s="16" t="s">
        <v>194</v>
      </c>
      <c r="BM275" s="138" t="s">
        <v>490</v>
      </c>
    </row>
    <row r="276" spans="2:65" s="1" customFormat="1" ht="19.2">
      <c r="B276" s="31"/>
      <c r="D276" s="140" t="s">
        <v>196</v>
      </c>
      <c r="F276" s="141" t="s">
        <v>491</v>
      </c>
      <c r="I276" s="142"/>
      <c r="L276" s="31"/>
      <c r="M276" s="143"/>
      <c r="T276" s="52"/>
      <c r="AT276" s="16" t="s">
        <v>196</v>
      </c>
      <c r="AU276" s="16" t="s">
        <v>86</v>
      </c>
    </row>
    <row r="277" spans="2:65" s="1" customFormat="1">
      <c r="B277" s="31"/>
      <c r="D277" s="144" t="s">
        <v>198</v>
      </c>
      <c r="F277" s="145" t="s">
        <v>492</v>
      </c>
      <c r="I277" s="142"/>
      <c r="L277" s="31"/>
      <c r="M277" s="143"/>
      <c r="T277" s="52"/>
      <c r="AT277" s="16" t="s">
        <v>198</v>
      </c>
      <c r="AU277" s="16" t="s">
        <v>86</v>
      </c>
    </row>
    <row r="278" spans="2:65" s="12" customFormat="1">
      <c r="B278" s="146"/>
      <c r="D278" s="140" t="s">
        <v>200</v>
      </c>
      <c r="E278" s="147" t="s">
        <v>19</v>
      </c>
      <c r="F278" s="148" t="s">
        <v>84</v>
      </c>
      <c r="H278" s="149">
        <v>1</v>
      </c>
      <c r="I278" s="150"/>
      <c r="L278" s="146"/>
      <c r="M278" s="151"/>
      <c r="T278" s="152"/>
      <c r="AT278" s="147" t="s">
        <v>200</v>
      </c>
      <c r="AU278" s="147" t="s">
        <v>86</v>
      </c>
      <c r="AV278" s="12" t="s">
        <v>86</v>
      </c>
      <c r="AW278" s="12" t="s">
        <v>37</v>
      </c>
      <c r="AX278" s="12" t="s">
        <v>84</v>
      </c>
      <c r="AY278" s="147" t="s">
        <v>187</v>
      </c>
    </row>
    <row r="279" spans="2:65" s="1" customFormat="1" ht="24.15" customHeight="1">
      <c r="B279" s="31"/>
      <c r="C279" s="160" t="s">
        <v>493</v>
      </c>
      <c r="D279" s="160" t="s">
        <v>267</v>
      </c>
      <c r="E279" s="161" t="s">
        <v>494</v>
      </c>
      <c r="F279" s="162" t="s">
        <v>495</v>
      </c>
      <c r="G279" s="163" t="s">
        <v>320</v>
      </c>
      <c r="H279" s="164">
        <v>1</v>
      </c>
      <c r="I279" s="165"/>
      <c r="J279" s="166">
        <f>ROUND(I279*H279,2)</f>
        <v>0</v>
      </c>
      <c r="K279" s="162" t="s">
        <v>193</v>
      </c>
      <c r="L279" s="167"/>
      <c r="M279" s="168" t="s">
        <v>19</v>
      </c>
      <c r="N279" s="169" t="s">
        <v>47</v>
      </c>
      <c r="P279" s="136">
        <f>O279*H279</f>
        <v>0</v>
      </c>
      <c r="Q279" s="136">
        <v>1.2E-2</v>
      </c>
      <c r="R279" s="136">
        <f>Q279*H279</f>
        <v>1.2E-2</v>
      </c>
      <c r="S279" s="136">
        <v>0</v>
      </c>
      <c r="T279" s="137">
        <f>S279*H279</f>
        <v>0</v>
      </c>
      <c r="AR279" s="138" t="s">
        <v>243</v>
      </c>
      <c r="AT279" s="138" t="s">
        <v>267</v>
      </c>
      <c r="AU279" s="138" t="s">
        <v>86</v>
      </c>
      <c r="AY279" s="16" t="s">
        <v>187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84</v>
      </c>
      <c r="BK279" s="139">
        <f>ROUND(I279*H279,2)</f>
        <v>0</v>
      </c>
      <c r="BL279" s="16" t="s">
        <v>194</v>
      </c>
      <c r="BM279" s="138" t="s">
        <v>496</v>
      </c>
    </row>
    <row r="280" spans="2:65" s="1" customFormat="1" ht="19.2">
      <c r="B280" s="31"/>
      <c r="D280" s="140" t="s">
        <v>196</v>
      </c>
      <c r="F280" s="141" t="s">
        <v>495</v>
      </c>
      <c r="I280" s="142"/>
      <c r="L280" s="31"/>
      <c r="M280" s="143"/>
      <c r="T280" s="52"/>
      <c r="AT280" s="16" t="s">
        <v>196</v>
      </c>
      <c r="AU280" s="16" t="s">
        <v>86</v>
      </c>
    </row>
    <row r="281" spans="2:65" s="1" customFormat="1" ht="24.15" customHeight="1">
      <c r="B281" s="31"/>
      <c r="C281" s="127" t="s">
        <v>497</v>
      </c>
      <c r="D281" s="127" t="s">
        <v>189</v>
      </c>
      <c r="E281" s="128" t="s">
        <v>498</v>
      </c>
      <c r="F281" s="129" t="s">
        <v>499</v>
      </c>
      <c r="G281" s="130" t="s">
        <v>320</v>
      </c>
      <c r="H281" s="131">
        <v>3</v>
      </c>
      <c r="I281" s="132"/>
      <c r="J281" s="133">
        <f>ROUND(I281*H281,2)</f>
        <v>0</v>
      </c>
      <c r="K281" s="129" t="s">
        <v>193</v>
      </c>
      <c r="L281" s="31"/>
      <c r="M281" s="134" t="s">
        <v>19</v>
      </c>
      <c r="N281" s="135" t="s">
        <v>47</v>
      </c>
      <c r="P281" s="136">
        <f>O281*H281</f>
        <v>0</v>
      </c>
      <c r="Q281" s="136">
        <v>1.65E-3</v>
      </c>
      <c r="R281" s="136">
        <f>Q281*H281</f>
        <v>4.9499999999999995E-3</v>
      </c>
      <c r="S281" s="136">
        <v>0</v>
      </c>
      <c r="T281" s="137">
        <f>S281*H281</f>
        <v>0</v>
      </c>
      <c r="AR281" s="138" t="s">
        <v>194</v>
      </c>
      <c r="AT281" s="138" t="s">
        <v>189</v>
      </c>
      <c r="AU281" s="138" t="s">
        <v>86</v>
      </c>
      <c r="AY281" s="16" t="s">
        <v>187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84</v>
      </c>
      <c r="BK281" s="139">
        <f>ROUND(I281*H281,2)</f>
        <v>0</v>
      </c>
      <c r="BL281" s="16" t="s">
        <v>194</v>
      </c>
      <c r="BM281" s="138" t="s">
        <v>500</v>
      </c>
    </row>
    <row r="282" spans="2:65" s="1" customFormat="1" ht="19.2">
      <c r="B282" s="31"/>
      <c r="D282" s="140" t="s">
        <v>196</v>
      </c>
      <c r="F282" s="141" t="s">
        <v>501</v>
      </c>
      <c r="I282" s="142"/>
      <c r="L282" s="31"/>
      <c r="M282" s="143"/>
      <c r="T282" s="52"/>
      <c r="AT282" s="16" t="s">
        <v>196</v>
      </c>
      <c r="AU282" s="16" t="s">
        <v>86</v>
      </c>
    </row>
    <row r="283" spans="2:65" s="1" customFormat="1">
      <c r="B283" s="31"/>
      <c r="D283" s="144" t="s">
        <v>198</v>
      </c>
      <c r="F283" s="145" t="s">
        <v>502</v>
      </c>
      <c r="I283" s="142"/>
      <c r="L283" s="31"/>
      <c r="M283" s="143"/>
      <c r="T283" s="52"/>
      <c r="AT283" s="16" t="s">
        <v>198</v>
      </c>
      <c r="AU283" s="16" t="s">
        <v>86</v>
      </c>
    </row>
    <row r="284" spans="2:65" s="12" customFormat="1">
      <c r="B284" s="146"/>
      <c r="D284" s="140" t="s">
        <v>200</v>
      </c>
      <c r="E284" s="147" t="s">
        <v>19</v>
      </c>
      <c r="F284" s="148" t="s">
        <v>209</v>
      </c>
      <c r="H284" s="149">
        <v>3</v>
      </c>
      <c r="I284" s="150"/>
      <c r="L284" s="146"/>
      <c r="M284" s="151"/>
      <c r="T284" s="152"/>
      <c r="AT284" s="147" t="s">
        <v>200</v>
      </c>
      <c r="AU284" s="147" t="s">
        <v>86</v>
      </c>
      <c r="AV284" s="12" t="s">
        <v>86</v>
      </c>
      <c r="AW284" s="12" t="s">
        <v>37</v>
      </c>
      <c r="AX284" s="12" t="s">
        <v>84</v>
      </c>
      <c r="AY284" s="147" t="s">
        <v>187</v>
      </c>
    </row>
    <row r="285" spans="2:65" s="1" customFormat="1" ht="24.15" customHeight="1">
      <c r="B285" s="31"/>
      <c r="C285" s="160" t="s">
        <v>503</v>
      </c>
      <c r="D285" s="160" t="s">
        <v>267</v>
      </c>
      <c r="E285" s="161" t="s">
        <v>504</v>
      </c>
      <c r="F285" s="162" t="s">
        <v>505</v>
      </c>
      <c r="G285" s="163" t="s">
        <v>320</v>
      </c>
      <c r="H285" s="164">
        <v>3</v>
      </c>
      <c r="I285" s="165"/>
      <c r="J285" s="166">
        <f>ROUND(I285*H285,2)</f>
        <v>0</v>
      </c>
      <c r="K285" s="162" t="s">
        <v>193</v>
      </c>
      <c r="L285" s="167"/>
      <c r="M285" s="168" t="s">
        <v>19</v>
      </c>
      <c r="N285" s="169" t="s">
        <v>47</v>
      </c>
      <c r="P285" s="136">
        <f>O285*H285</f>
        <v>0</v>
      </c>
      <c r="Q285" s="136">
        <v>2.3E-2</v>
      </c>
      <c r="R285" s="136">
        <f>Q285*H285</f>
        <v>6.9000000000000006E-2</v>
      </c>
      <c r="S285" s="136">
        <v>0</v>
      </c>
      <c r="T285" s="137">
        <f>S285*H285</f>
        <v>0</v>
      </c>
      <c r="AR285" s="138" t="s">
        <v>243</v>
      </c>
      <c r="AT285" s="138" t="s">
        <v>267</v>
      </c>
      <c r="AU285" s="138" t="s">
        <v>86</v>
      </c>
      <c r="AY285" s="16" t="s">
        <v>187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84</v>
      </c>
      <c r="BK285" s="139">
        <f>ROUND(I285*H285,2)</f>
        <v>0</v>
      </c>
      <c r="BL285" s="16" t="s">
        <v>194</v>
      </c>
      <c r="BM285" s="138" t="s">
        <v>506</v>
      </c>
    </row>
    <row r="286" spans="2:65" s="1" customFormat="1" ht="19.2">
      <c r="B286" s="31"/>
      <c r="D286" s="140" t="s">
        <v>196</v>
      </c>
      <c r="F286" s="141" t="s">
        <v>505</v>
      </c>
      <c r="I286" s="142"/>
      <c r="L286" s="31"/>
      <c r="M286" s="143"/>
      <c r="T286" s="52"/>
      <c r="AT286" s="16" t="s">
        <v>196</v>
      </c>
      <c r="AU286" s="16" t="s">
        <v>86</v>
      </c>
    </row>
    <row r="287" spans="2:65" s="1" customFormat="1" ht="21.75" customHeight="1">
      <c r="B287" s="31"/>
      <c r="C287" s="127" t="s">
        <v>507</v>
      </c>
      <c r="D287" s="127" t="s">
        <v>189</v>
      </c>
      <c r="E287" s="128" t="s">
        <v>508</v>
      </c>
      <c r="F287" s="129" t="s">
        <v>509</v>
      </c>
      <c r="G287" s="130" t="s">
        <v>320</v>
      </c>
      <c r="H287" s="131">
        <v>1</v>
      </c>
      <c r="I287" s="132"/>
      <c r="J287" s="133">
        <f>ROUND(I287*H287,2)</f>
        <v>0</v>
      </c>
      <c r="K287" s="129" t="s">
        <v>193</v>
      </c>
      <c r="L287" s="31"/>
      <c r="M287" s="134" t="s">
        <v>19</v>
      </c>
      <c r="N287" s="135" t="s">
        <v>47</v>
      </c>
      <c r="P287" s="136">
        <f>O287*H287</f>
        <v>0</v>
      </c>
      <c r="Q287" s="136">
        <v>1.6299999999999999E-3</v>
      </c>
      <c r="R287" s="136">
        <f>Q287*H287</f>
        <v>1.6299999999999999E-3</v>
      </c>
      <c r="S287" s="136">
        <v>0</v>
      </c>
      <c r="T287" s="137">
        <f>S287*H287</f>
        <v>0</v>
      </c>
      <c r="AR287" s="138" t="s">
        <v>194</v>
      </c>
      <c r="AT287" s="138" t="s">
        <v>189</v>
      </c>
      <c r="AU287" s="138" t="s">
        <v>86</v>
      </c>
      <c r="AY287" s="16" t="s">
        <v>187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84</v>
      </c>
      <c r="BK287" s="139">
        <f>ROUND(I287*H287,2)</f>
        <v>0</v>
      </c>
      <c r="BL287" s="16" t="s">
        <v>194</v>
      </c>
      <c r="BM287" s="138" t="s">
        <v>510</v>
      </c>
    </row>
    <row r="288" spans="2:65" s="1" customFormat="1" ht="19.2">
      <c r="B288" s="31"/>
      <c r="D288" s="140" t="s">
        <v>196</v>
      </c>
      <c r="F288" s="141" t="s">
        <v>511</v>
      </c>
      <c r="I288" s="142"/>
      <c r="L288" s="31"/>
      <c r="M288" s="143"/>
      <c r="T288" s="52"/>
      <c r="AT288" s="16" t="s">
        <v>196</v>
      </c>
      <c r="AU288" s="16" t="s">
        <v>86</v>
      </c>
    </row>
    <row r="289" spans="2:65" s="1" customFormat="1">
      <c r="B289" s="31"/>
      <c r="D289" s="144" t="s">
        <v>198</v>
      </c>
      <c r="F289" s="145" t="s">
        <v>512</v>
      </c>
      <c r="I289" s="142"/>
      <c r="L289" s="31"/>
      <c r="M289" s="143"/>
      <c r="T289" s="52"/>
      <c r="AT289" s="16" t="s">
        <v>198</v>
      </c>
      <c r="AU289" s="16" t="s">
        <v>86</v>
      </c>
    </row>
    <row r="290" spans="2:65" s="1" customFormat="1" ht="21.75" customHeight="1">
      <c r="B290" s="31"/>
      <c r="C290" s="160" t="s">
        <v>513</v>
      </c>
      <c r="D290" s="160" t="s">
        <v>267</v>
      </c>
      <c r="E290" s="161" t="s">
        <v>514</v>
      </c>
      <c r="F290" s="162" t="s">
        <v>515</v>
      </c>
      <c r="G290" s="163" t="s">
        <v>320</v>
      </c>
      <c r="H290" s="164">
        <v>1</v>
      </c>
      <c r="I290" s="165"/>
      <c r="J290" s="166">
        <f>ROUND(I290*H290,2)</f>
        <v>0</v>
      </c>
      <c r="K290" s="162" t="s">
        <v>193</v>
      </c>
      <c r="L290" s="167"/>
      <c r="M290" s="168" t="s">
        <v>19</v>
      </c>
      <c r="N290" s="169" t="s">
        <v>47</v>
      </c>
      <c r="P290" s="136">
        <f>O290*H290</f>
        <v>0</v>
      </c>
      <c r="Q290" s="136">
        <v>2.1000000000000001E-2</v>
      </c>
      <c r="R290" s="136">
        <f>Q290*H290</f>
        <v>2.1000000000000001E-2</v>
      </c>
      <c r="S290" s="136">
        <v>0</v>
      </c>
      <c r="T290" s="137">
        <f>S290*H290</f>
        <v>0</v>
      </c>
      <c r="AR290" s="138" t="s">
        <v>243</v>
      </c>
      <c r="AT290" s="138" t="s">
        <v>267</v>
      </c>
      <c r="AU290" s="138" t="s">
        <v>86</v>
      </c>
      <c r="AY290" s="16" t="s">
        <v>187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6" t="s">
        <v>84</v>
      </c>
      <c r="BK290" s="139">
        <f>ROUND(I290*H290,2)</f>
        <v>0</v>
      </c>
      <c r="BL290" s="16" t="s">
        <v>194</v>
      </c>
      <c r="BM290" s="138" t="s">
        <v>516</v>
      </c>
    </row>
    <row r="291" spans="2:65" s="1" customFormat="1">
      <c r="B291" s="31"/>
      <c r="D291" s="140" t="s">
        <v>196</v>
      </c>
      <c r="F291" s="141" t="s">
        <v>515</v>
      </c>
      <c r="I291" s="142"/>
      <c r="L291" s="31"/>
      <c r="M291" s="143"/>
      <c r="T291" s="52"/>
      <c r="AT291" s="16" t="s">
        <v>196</v>
      </c>
      <c r="AU291" s="16" t="s">
        <v>86</v>
      </c>
    </row>
    <row r="292" spans="2:65" s="1" customFormat="1" ht="16.5" customHeight="1">
      <c r="B292" s="31"/>
      <c r="C292" s="127" t="s">
        <v>517</v>
      </c>
      <c r="D292" s="127" t="s">
        <v>189</v>
      </c>
      <c r="E292" s="128" t="s">
        <v>518</v>
      </c>
      <c r="F292" s="129" t="s">
        <v>519</v>
      </c>
      <c r="G292" s="130" t="s">
        <v>320</v>
      </c>
      <c r="H292" s="131">
        <v>1</v>
      </c>
      <c r="I292" s="132"/>
      <c r="J292" s="133">
        <f>ROUND(I292*H292,2)</f>
        <v>0</v>
      </c>
      <c r="K292" s="129" t="s">
        <v>193</v>
      </c>
      <c r="L292" s="31"/>
      <c r="M292" s="134" t="s">
        <v>19</v>
      </c>
      <c r="N292" s="135" t="s">
        <v>47</v>
      </c>
      <c r="P292" s="136">
        <f>O292*H292</f>
        <v>0</v>
      </c>
      <c r="Q292" s="136">
        <v>1.66E-3</v>
      </c>
      <c r="R292" s="136">
        <f>Q292*H292</f>
        <v>1.66E-3</v>
      </c>
      <c r="S292" s="136">
        <v>0</v>
      </c>
      <c r="T292" s="137">
        <f>S292*H292</f>
        <v>0</v>
      </c>
      <c r="AR292" s="138" t="s">
        <v>194</v>
      </c>
      <c r="AT292" s="138" t="s">
        <v>189</v>
      </c>
      <c r="AU292" s="138" t="s">
        <v>86</v>
      </c>
      <c r="AY292" s="16" t="s">
        <v>187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84</v>
      </c>
      <c r="BK292" s="139">
        <f>ROUND(I292*H292,2)</f>
        <v>0</v>
      </c>
      <c r="BL292" s="16" t="s">
        <v>194</v>
      </c>
      <c r="BM292" s="138" t="s">
        <v>520</v>
      </c>
    </row>
    <row r="293" spans="2:65" s="1" customFormat="1" ht="19.2">
      <c r="B293" s="31"/>
      <c r="D293" s="140" t="s">
        <v>196</v>
      </c>
      <c r="F293" s="141" t="s">
        <v>521</v>
      </c>
      <c r="I293" s="142"/>
      <c r="L293" s="31"/>
      <c r="M293" s="143"/>
      <c r="T293" s="52"/>
      <c r="AT293" s="16" t="s">
        <v>196</v>
      </c>
      <c r="AU293" s="16" t="s">
        <v>86</v>
      </c>
    </row>
    <row r="294" spans="2:65" s="1" customFormat="1">
      <c r="B294" s="31"/>
      <c r="D294" s="144" t="s">
        <v>198</v>
      </c>
      <c r="F294" s="145" t="s">
        <v>522</v>
      </c>
      <c r="I294" s="142"/>
      <c r="L294" s="31"/>
      <c r="M294" s="143"/>
      <c r="T294" s="52"/>
      <c r="AT294" s="16" t="s">
        <v>198</v>
      </c>
      <c r="AU294" s="16" t="s">
        <v>86</v>
      </c>
    </row>
    <row r="295" spans="2:65" s="12" customFormat="1">
      <c r="B295" s="146"/>
      <c r="D295" s="140" t="s">
        <v>200</v>
      </c>
      <c r="E295" s="147" t="s">
        <v>19</v>
      </c>
      <c r="F295" s="148" t="s">
        <v>84</v>
      </c>
      <c r="H295" s="149">
        <v>1</v>
      </c>
      <c r="I295" s="150"/>
      <c r="L295" s="146"/>
      <c r="M295" s="151"/>
      <c r="T295" s="152"/>
      <c r="AT295" s="147" t="s">
        <v>200</v>
      </c>
      <c r="AU295" s="147" t="s">
        <v>86</v>
      </c>
      <c r="AV295" s="12" t="s">
        <v>86</v>
      </c>
      <c r="AW295" s="12" t="s">
        <v>37</v>
      </c>
      <c r="AX295" s="12" t="s">
        <v>84</v>
      </c>
      <c r="AY295" s="147" t="s">
        <v>187</v>
      </c>
    </row>
    <row r="296" spans="2:65" s="1" customFormat="1" ht="24.15" customHeight="1">
      <c r="B296" s="31"/>
      <c r="C296" s="160" t="s">
        <v>523</v>
      </c>
      <c r="D296" s="160" t="s">
        <v>267</v>
      </c>
      <c r="E296" s="161" t="s">
        <v>524</v>
      </c>
      <c r="F296" s="162" t="s">
        <v>525</v>
      </c>
      <c r="G296" s="163" t="s">
        <v>320</v>
      </c>
      <c r="H296" s="164">
        <v>1</v>
      </c>
      <c r="I296" s="165"/>
      <c r="J296" s="166">
        <f>ROUND(I296*H296,2)</f>
        <v>0</v>
      </c>
      <c r="K296" s="162" t="s">
        <v>193</v>
      </c>
      <c r="L296" s="167"/>
      <c r="M296" s="168" t="s">
        <v>19</v>
      </c>
      <c r="N296" s="169" t="s">
        <v>47</v>
      </c>
      <c r="P296" s="136">
        <f>O296*H296</f>
        <v>0</v>
      </c>
      <c r="Q296" s="136">
        <v>0.02</v>
      </c>
      <c r="R296" s="136">
        <f>Q296*H296</f>
        <v>0.02</v>
      </c>
      <c r="S296" s="136">
        <v>0</v>
      </c>
      <c r="T296" s="137">
        <f>S296*H296</f>
        <v>0</v>
      </c>
      <c r="AR296" s="138" t="s">
        <v>243</v>
      </c>
      <c r="AT296" s="138" t="s">
        <v>267</v>
      </c>
      <c r="AU296" s="138" t="s">
        <v>86</v>
      </c>
      <c r="AY296" s="16" t="s">
        <v>187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84</v>
      </c>
      <c r="BK296" s="139">
        <f>ROUND(I296*H296,2)</f>
        <v>0</v>
      </c>
      <c r="BL296" s="16" t="s">
        <v>194</v>
      </c>
      <c r="BM296" s="138" t="s">
        <v>526</v>
      </c>
    </row>
    <row r="297" spans="2:65" s="1" customFormat="1" ht="19.2">
      <c r="B297" s="31"/>
      <c r="D297" s="140" t="s">
        <v>196</v>
      </c>
      <c r="F297" s="141" t="s">
        <v>525</v>
      </c>
      <c r="I297" s="142"/>
      <c r="L297" s="31"/>
      <c r="M297" s="143"/>
      <c r="T297" s="52"/>
      <c r="AT297" s="16" t="s">
        <v>196</v>
      </c>
      <c r="AU297" s="16" t="s">
        <v>86</v>
      </c>
    </row>
    <row r="298" spans="2:65" s="1" customFormat="1" ht="21.75" customHeight="1">
      <c r="B298" s="31"/>
      <c r="C298" s="127" t="s">
        <v>527</v>
      </c>
      <c r="D298" s="127" t="s">
        <v>189</v>
      </c>
      <c r="E298" s="128" t="s">
        <v>528</v>
      </c>
      <c r="F298" s="129" t="s">
        <v>529</v>
      </c>
      <c r="G298" s="130" t="s">
        <v>460</v>
      </c>
      <c r="H298" s="131">
        <v>165.3</v>
      </c>
      <c r="I298" s="132"/>
      <c r="J298" s="133">
        <f>ROUND(I298*H298,2)</f>
        <v>0</v>
      </c>
      <c r="K298" s="129" t="s">
        <v>193</v>
      </c>
      <c r="L298" s="31"/>
      <c r="M298" s="134" t="s">
        <v>19</v>
      </c>
      <c r="N298" s="135" t="s">
        <v>47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194</v>
      </c>
      <c r="AT298" s="138" t="s">
        <v>189</v>
      </c>
      <c r="AU298" s="138" t="s">
        <v>86</v>
      </c>
      <c r="AY298" s="16" t="s">
        <v>187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84</v>
      </c>
      <c r="BK298" s="139">
        <f>ROUND(I298*H298,2)</f>
        <v>0</v>
      </c>
      <c r="BL298" s="16" t="s">
        <v>194</v>
      </c>
      <c r="BM298" s="138" t="s">
        <v>530</v>
      </c>
    </row>
    <row r="299" spans="2:65" s="1" customFormat="1">
      <c r="B299" s="31"/>
      <c r="D299" s="140" t="s">
        <v>196</v>
      </c>
      <c r="F299" s="141" t="s">
        <v>531</v>
      </c>
      <c r="I299" s="142"/>
      <c r="L299" s="31"/>
      <c r="M299" s="143"/>
      <c r="T299" s="52"/>
      <c r="AT299" s="16" t="s">
        <v>196</v>
      </c>
      <c r="AU299" s="16" t="s">
        <v>86</v>
      </c>
    </row>
    <row r="300" spans="2:65" s="1" customFormat="1">
      <c r="B300" s="31"/>
      <c r="D300" s="144" t="s">
        <v>198</v>
      </c>
      <c r="F300" s="145" t="s">
        <v>532</v>
      </c>
      <c r="I300" s="142"/>
      <c r="L300" s="31"/>
      <c r="M300" s="143"/>
      <c r="T300" s="52"/>
      <c r="AT300" s="16" t="s">
        <v>198</v>
      </c>
      <c r="AU300" s="16" t="s">
        <v>86</v>
      </c>
    </row>
    <row r="301" spans="2:65" s="12" customFormat="1">
      <c r="B301" s="146"/>
      <c r="D301" s="140" t="s">
        <v>200</v>
      </c>
      <c r="E301" s="147" t="s">
        <v>19</v>
      </c>
      <c r="F301" s="148" t="s">
        <v>132</v>
      </c>
      <c r="H301" s="149">
        <v>165.3</v>
      </c>
      <c r="I301" s="150"/>
      <c r="L301" s="146"/>
      <c r="M301" s="151"/>
      <c r="T301" s="152"/>
      <c r="AT301" s="147" t="s">
        <v>200</v>
      </c>
      <c r="AU301" s="147" t="s">
        <v>86</v>
      </c>
      <c r="AV301" s="12" t="s">
        <v>86</v>
      </c>
      <c r="AW301" s="12" t="s">
        <v>37</v>
      </c>
      <c r="AX301" s="12" t="s">
        <v>84</v>
      </c>
      <c r="AY301" s="147" t="s">
        <v>187</v>
      </c>
    </row>
    <row r="302" spans="2:65" s="1" customFormat="1" ht="24.15" customHeight="1">
      <c r="B302" s="31"/>
      <c r="C302" s="127" t="s">
        <v>533</v>
      </c>
      <c r="D302" s="127" t="s">
        <v>189</v>
      </c>
      <c r="E302" s="128" t="s">
        <v>534</v>
      </c>
      <c r="F302" s="129" t="s">
        <v>535</v>
      </c>
      <c r="G302" s="130" t="s">
        <v>460</v>
      </c>
      <c r="H302" s="131">
        <v>165.3</v>
      </c>
      <c r="I302" s="132"/>
      <c r="J302" s="133">
        <f>ROUND(I302*H302,2)</f>
        <v>0</v>
      </c>
      <c r="K302" s="129" t="s">
        <v>193</v>
      </c>
      <c r="L302" s="31"/>
      <c r="M302" s="134" t="s">
        <v>19</v>
      </c>
      <c r="N302" s="135" t="s">
        <v>47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194</v>
      </c>
      <c r="AT302" s="138" t="s">
        <v>189</v>
      </c>
      <c r="AU302" s="138" t="s">
        <v>86</v>
      </c>
      <c r="AY302" s="16" t="s">
        <v>187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84</v>
      </c>
      <c r="BK302" s="139">
        <f>ROUND(I302*H302,2)</f>
        <v>0</v>
      </c>
      <c r="BL302" s="16" t="s">
        <v>194</v>
      </c>
      <c r="BM302" s="138" t="s">
        <v>536</v>
      </c>
    </row>
    <row r="303" spans="2:65" s="1" customFormat="1">
      <c r="B303" s="31"/>
      <c r="D303" s="140" t="s">
        <v>196</v>
      </c>
      <c r="F303" s="141" t="s">
        <v>535</v>
      </c>
      <c r="I303" s="142"/>
      <c r="L303" s="31"/>
      <c r="M303" s="143"/>
      <c r="T303" s="52"/>
      <c r="AT303" s="16" t="s">
        <v>196</v>
      </c>
      <c r="AU303" s="16" t="s">
        <v>86</v>
      </c>
    </row>
    <row r="304" spans="2:65" s="1" customFormat="1">
      <c r="B304" s="31"/>
      <c r="D304" s="144" t="s">
        <v>198</v>
      </c>
      <c r="F304" s="145" t="s">
        <v>537</v>
      </c>
      <c r="I304" s="142"/>
      <c r="L304" s="31"/>
      <c r="M304" s="143"/>
      <c r="T304" s="52"/>
      <c r="AT304" s="16" t="s">
        <v>198</v>
      </c>
      <c r="AU304" s="16" t="s">
        <v>86</v>
      </c>
    </row>
    <row r="305" spans="2:65" s="12" customFormat="1">
      <c r="B305" s="146"/>
      <c r="D305" s="140" t="s">
        <v>200</v>
      </c>
      <c r="E305" s="147" t="s">
        <v>19</v>
      </c>
      <c r="F305" s="148" t="s">
        <v>132</v>
      </c>
      <c r="H305" s="149">
        <v>165.3</v>
      </c>
      <c r="I305" s="150"/>
      <c r="L305" s="146"/>
      <c r="M305" s="151"/>
      <c r="T305" s="152"/>
      <c r="AT305" s="147" t="s">
        <v>200</v>
      </c>
      <c r="AU305" s="147" t="s">
        <v>86</v>
      </c>
      <c r="AV305" s="12" t="s">
        <v>86</v>
      </c>
      <c r="AW305" s="12" t="s">
        <v>37</v>
      </c>
      <c r="AX305" s="12" t="s">
        <v>84</v>
      </c>
      <c r="AY305" s="147" t="s">
        <v>187</v>
      </c>
    </row>
    <row r="306" spans="2:65" s="1" customFormat="1" ht="24.15" customHeight="1">
      <c r="B306" s="31"/>
      <c r="C306" s="127" t="s">
        <v>538</v>
      </c>
      <c r="D306" s="127" t="s">
        <v>189</v>
      </c>
      <c r="E306" s="128" t="s">
        <v>539</v>
      </c>
      <c r="F306" s="129" t="s">
        <v>540</v>
      </c>
      <c r="G306" s="130" t="s">
        <v>320</v>
      </c>
      <c r="H306" s="131">
        <v>2</v>
      </c>
      <c r="I306" s="132"/>
      <c r="J306" s="133">
        <f>ROUND(I306*H306,2)</f>
        <v>0</v>
      </c>
      <c r="K306" s="129" t="s">
        <v>193</v>
      </c>
      <c r="L306" s="31"/>
      <c r="M306" s="134" t="s">
        <v>19</v>
      </c>
      <c r="N306" s="135" t="s">
        <v>47</v>
      </c>
      <c r="P306" s="136">
        <f>O306*H306</f>
        <v>0</v>
      </c>
      <c r="Q306" s="136">
        <v>0.45937</v>
      </c>
      <c r="R306" s="136">
        <f>Q306*H306</f>
        <v>0.91874</v>
      </c>
      <c r="S306" s="136">
        <v>0</v>
      </c>
      <c r="T306" s="137">
        <f>S306*H306</f>
        <v>0</v>
      </c>
      <c r="AR306" s="138" t="s">
        <v>194</v>
      </c>
      <c r="AT306" s="138" t="s">
        <v>189</v>
      </c>
      <c r="AU306" s="138" t="s">
        <v>86</v>
      </c>
      <c r="AY306" s="16" t="s">
        <v>187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6" t="s">
        <v>84</v>
      </c>
      <c r="BK306" s="139">
        <f>ROUND(I306*H306,2)</f>
        <v>0</v>
      </c>
      <c r="BL306" s="16" t="s">
        <v>194</v>
      </c>
      <c r="BM306" s="138" t="s">
        <v>541</v>
      </c>
    </row>
    <row r="307" spans="2:65" s="1" customFormat="1" ht="19.2">
      <c r="B307" s="31"/>
      <c r="D307" s="140" t="s">
        <v>196</v>
      </c>
      <c r="F307" s="141" t="s">
        <v>542</v>
      </c>
      <c r="I307" s="142"/>
      <c r="L307" s="31"/>
      <c r="M307" s="143"/>
      <c r="T307" s="52"/>
      <c r="AT307" s="16" t="s">
        <v>196</v>
      </c>
      <c r="AU307" s="16" t="s">
        <v>86</v>
      </c>
    </row>
    <row r="308" spans="2:65" s="1" customFormat="1">
      <c r="B308" s="31"/>
      <c r="D308" s="144" t="s">
        <v>198</v>
      </c>
      <c r="F308" s="145" t="s">
        <v>543</v>
      </c>
      <c r="I308" s="142"/>
      <c r="L308" s="31"/>
      <c r="M308" s="143"/>
      <c r="T308" s="52"/>
      <c r="AT308" s="16" t="s">
        <v>198</v>
      </c>
      <c r="AU308" s="16" t="s">
        <v>86</v>
      </c>
    </row>
    <row r="309" spans="2:65" s="12" customFormat="1">
      <c r="B309" s="146"/>
      <c r="D309" s="140" t="s">
        <v>200</v>
      </c>
      <c r="E309" s="147" t="s">
        <v>19</v>
      </c>
      <c r="F309" s="148" t="s">
        <v>86</v>
      </c>
      <c r="H309" s="149">
        <v>2</v>
      </c>
      <c r="I309" s="150"/>
      <c r="L309" s="146"/>
      <c r="M309" s="151"/>
      <c r="T309" s="152"/>
      <c r="AT309" s="147" t="s">
        <v>200</v>
      </c>
      <c r="AU309" s="147" t="s">
        <v>86</v>
      </c>
      <c r="AV309" s="12" t="s">
        <v>86</v>
      </c>
      <c r="AW309" s="12" t="s">
        <v>37</v>
      </c>
      <c r="AX309" s="12" t="s">
        <v>84</v>
      </c>
      <c r="AY309" s="147" t="s">
        <v>187</v>
      </c>
    </row>
    <row r="310" spans="2:65" s="1" customFormat="1" ht="24.15" customHeight="1">
      <c r="B310" s="31"/>
      <c r="C310" s="127" t="s">
        <v>544</v>
      </c>
      <c r="D310" s="127" t="s">
        <v>189</v>
      </c>
      <c r="E310" s="128" t="s">
        <v>545</v>
      </c>
      <c r="F310" s="129" t="s">
        <v>546</v>
      </c>
      <c r="G310" s="130" t="s">
        <v>320</v>
      </c>
      <c r="H310" s="131">
        <v>1</v>
      </c>
      <c r="I310" s="132"/>
      <c r="J310" s="133">
        <f>ROUND(I310*H310,2)</f>
        <v>0</v>
      </c>
      <c r="K310" s="129" t="s">
        <v>193</v>
      </c>
      <c r="L310" s="31"/>
      <c r="M310" s="134" t="s">
        <v>19</v>
      </c>
      <c r="N310" s="135" t="s">
        <v>47</v>
      </c>
      <c r="P310" s="136">
        <f>O310*H310</f>
        <v>0</v>
      </c>
      <c r="Q310" s="136">
        <v>0.21734000000000001</v>
      </c>
      <c r="R310" s="136">
        <f>Q310*H310</f>
        <v>0.21734000000000001</v>
      </c>
      <c r="S310" s="136">
        <v>0</v>
      </c>
      <c r="T310" s="137">
        <f>S310*H310</f>
        <v>0</v>
      </c>
      <c r="AR310" s="138" t="s">
        <v>194</v>
      </c>
      <c r="AT310" s="138" t="s">
        <v>189</v>
      </c>
      <c r="AU310" s="138" t="s">
        <v>86</v>
      </c>
      <c r="AY310" s="16" t="s">
        <v>187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6" t="s">
        <v>84</v>
      </c>
      <c r="BK310" s="139">
        <f>ROUND(I310*H310,2)</f>
        <v>0</v>
      </c>
      <c r="BL310" s="16" t="s">
        <v>194</v>
      </c>
      <c r="BM310" s="138" t="s">
        <v>547</v>
      </c>
    </row>
    <row r="311" spans="2:65" s="1" customFormat="1" ht="19.2">
      <c r="B311" s="31"/>
      <c r="D311" s="140" t="s">
        <v>196</v>
      </c>
      <c r="F311" s="141" t="s">
        <v>548</v>
      </c>
      <c r="I311" s="142"/>
      <c r="L311" s="31"/>
      <c r="M311" s="143"/>
      <c r="T311" s="52"/>
      <c r="AT311" s="16" t="s">
        <v>196</v>
      </c>
      <c r="AU311" s="16" t="s">
        <v>86</v>
      </c>
    </row>
    <row r="312" spans="2:65" s="1" customFormat="1">
      <c r="B312" s="31"/>
      <c r="D312" s="144" t="s">
        <v>198</v>
      </c>
      <c r="F312" s="145" t="s">
        <v>549</v>
      </c>
      <c r="I312" s="142"/>
      <c r="L312" s="31"/>
      <c r="M312" s="143"/>
      <c r="T312" s="52"/>
      <c r="AT312" s="16" t="s">
        <v>198</v>
      </c>
      <c r="AU312" s="16" t="s">
        <v>86</v>
      </c>
    </row>
    <row r="313" spans="2:65" s="12" customFormat="1">
      <c r="B313" s="146"/>
      <c r="D313" s="140" t="s">
        <v>200</v>
      </c>
      <c r="E313" s="147" t="s">
        <v>19</v>
      </c>
      <c r="F313" s="148" t="s">
        <v>84</v>
      </c>
      <c r="H313" s="149">
        <v>1</v>
      </c>
      <c r="I313" s="150"/>
      <c r="L313" s="146"/>
      <c r="M313" s="151"/>
      <c r="T313" s="152"/>
      <c r="AT313" s="147" t="s">
        <v>200</v>
      </c>
      <c r="AU313" s="147" t="s">
        <v>86</v>
      </c>
      <c r="AV313" s="12" t="s">
        <v>86</v>
      </c>
      <c r="AW313" s="12" t="s">
        <v>37</v>
      </c>
      <c r="AX313" s="12" t="s">
        <v>84</v>
      </c>
      <c r="AY313" s="147" t="s">
        <v>187</v>
      </c>
    </row>
    <row r="314" spans="2:65" s="1" customFormat="1" ht="24.15" customHeight="1">
      <c r="B314" s="31"/>
      <c r="C314" s="160" t="s">
        <v>550</v>
      </c>
      <c r="D314" s="160" t="s">
        <v>267</v>
      </c>
      <c r="E314" s="161" t="s">
        <v>551</v>
      </c>
      <c r="F314" s="162" t="s">
        <v>552</v>
      </c>
      <c r="G314" s="163" t="s">
        <v>320</v>
      </c>
      <c r="H314" s="164">
        <v>1</v>
      </c>
      <c r="I314" s="165"/>
      <c r="J314" s="166">
        <f>ROUND(I314*H314,2)</f>
        <v>0</v>
      </c>
      <c r="K314" s="162" t="s">
        <v>19</v>
      </c>
      <c r="L314" s="167"/>
      <c r="M314" s="168" t="s">
        <v>19</v>
      </c>
      <c r="N314" s="169" t="s">
        <v>47</v>
      </c>
      <c r="P314" s="136">
        <f>O314*H314</f>
        <v>0</v>
      </c>
      <c r="Q314" s="136">
        <v>0.156</v>
      </c>
      <c r="R314" s="136">
        <f>Q314*H314</f>
        <v>0.156</v>
      </c>
      <c r="S314" s="136">
        <v>0</v>
      </c>
      <c r="T314" s="137">
        <f>S314*H314</f>
        <v>0</v>
      </c>
      <c r="AR314" s="138" t="s">
        <v>243</v>
      </c>
      <c r="AT314" s="138" t="s">
        <v>267</v>
      </c>
      <c r="AU314" s="138" t="s">
        <v>86</v>
      </c>
      <c r="AY314" s="16" t="s">
        <v>187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6" t="s">
        <v>84</v>
      </c>
      <c r="BK314" s="139">
        <f>ROUND(I314*H314,2)</f>
        <v>0</v>
      </c>
      <c r="BL314" s="16" t="s">
        <v>194</v>
      </c>
      <c r="BM314" s="138" t="s">
        <v>553</v>
      </c>
    </row>
    <row r="315" spans="2:65" s="1" customFormat="1" ht="19.2">
      <c r="B315" s="31"/>
      <c r="D315" s="140" t="s">
        <v>196</v>
      </c>
      <c r="F315" s="141" t="s">
        <v>552</v>
      </c>
      <c r="I315" s="142"/>
      <c r="L315" s="31"/>
      <c r="M315" s="143"/>
      <c r="T315" s="52"/>
      <c r="AT315" s="16" t="s">
        <v>196</v>
      </c>
      <c r="AU315" s="16" t="s">
        <v>86</v>
      </c>
    </row>
    <row r="316" spans="2:65" s="12" customFormat="1">
      <c r="B316" s="146"/>
      <c r="D316" s="140" t="s">
        <v>200</v>
      </c>
      <c r="E316" s="147" t="s">
        <v>19</v>
      </c>
      <c r="F316" s="148" t="s">
        <v>84</v>
      </c>
      <c r="H316" s="149">
        <v>1</v>
      </c>
      <c r="I316" s="150"/>
      <c r="L316" s="146"/>
      <c r="M316" s="151"/>
      <c r="T316" s="152"/>
      <c r="AT316" s="147" t="s">
        <v>200</v>
      </c>
      <c r="AU316" s="147" t="s">
        <v>86</v>
      </c>
      <c r="AV316" s="12" t="s">
        <v>86</v>
      </c>
      <c r="AW316" s="12" t="s">
        <v>37</v>
      </c>
      <c r="AX316" s="12" t="s">
        <v>84</v>
      </c>
      <c r="AY316" s="147" t="s">
        <v>187</v>
      </c>
    </row>
    <row r="317" spans="2:65" s="1" customFormat="1" ht="24.15" customHeight="1">
      <c r="B317" s="31"/>
      <c r="C317" s="127" t="s">
        <v>554</v>
      </c>
      <c r="D317" s="127" t="s">
        <v>189</v>
      </c>
      <c r="E317" s="128" t="s">
        <v>555</v>
      </c>
      <c r="F317" s="129" t="s">
        <v>556</v>
      </c>
      <c r="G317" s="130" t="s">
        <v>320</v>
      </c>
      <c r="H317" s="131">
        <v>1</v>
      </c>
      <c r="I317" s="132"/>
      <c r="J317" s="133">
        <f>ROUND(I317*H317,2)</f>
        <v>0</v>
      </c>
      <c r="K317" s="129" t="s">
        <v>193</v>
      </c>
      <c r="L317" s="31"/>
      <c r="M317" s="134" t="s">
        <v>19</v>
      </c>
      <c r="N317" s="135" t="s">
        <v>47</v>
      </c>
      <c r="P317" s="136">
        <f>O317*H317</f>
        <v>0</v>
      </c>
      <c r="Q317" s="136">
        <v>1.6000000000000001E-4</v>
      </c>
      <c r="R317" s="136">
        <f>Q317*H317</f>
        <v>1.6000000000000001E-4</v>
      </c>
      <c r="S317" s="136">
        <v>0</v>
      </c>
      <c r="T317" s="137">
        <f>S317*H317</f>
        <v>0</v>
      </c>
      <c r="AR317" s="138" t="s">
        <v>194</v>
      </c>
      <c r="AT317" s="138" t="s">
        <v>189</v>
      </c>
      <c r="AU317" s="138" t="s">
        <v>86</v>
      </c>
      <c r="AY317" s="16" t="s">
        <v>187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84</v>
      </c>
      <c r="BK317" s="139">
        <f>ROUND(I317*H317,2)</f>
        <v>0</v>
      </c>
      <c r="BL317" s="16" t="s">
        <v>194</v>
      </c>
      <c r="BM317" s="138" t="s">
        <v>557</v>
      </c>
    </row>
    <row r="318" spans="2:65" s="1" customFormat="1" ht="19.2">
      <c r="B318" s="31"/>
      <c r="D318" s="140" t="s">
        <v>196</v>
      </c>
      <c r="F318" s="141" t="s">
        <v>558</v>
      </c>
      <c r="I318" s="142"/>
      <c r="L318" s="31"/>
      <c r="M318" s="143"/>
      <c r="T318" s="52"/>
      <c r="AT318" s="16" t="s">
        <v>196</v>
      </c>
      <c r="AU318" s="16" t="s">
        <v>86</v>
      </c>
    </row>
    <row r="319" spans="2:65" s="1" customFormat="1">
      <c r="B319" s="31"/>
      <c r="D319" s="144" t="s">
        <v>198</v>
      </c>
      <c r="F319" s="145" t="s">
        <v>559</v>
      </c>
      <c r="I319" s="142"/>
      <c r="L319" s="31"/>
      <c r="M319" s="143"/>
      <c r="T319" s="52"/>
      <c r="AT319" s="16" t="s">
        <v>198</v>
      </c>
      <c r="AU319" s="16" t="s">
        <v>86</v>
      </c>
    </row>
    <row r="320" spans="2:65" s="12" customFormat="1">
      <c r="B320" s="146"/>
      <c r="D320" s="140" t="s">
        <v>200</v>
      </c>
      <c r="E320" s="147" t="s">
        <v>19</v>
      </c>
      <c r="F320" s="148" t="s">
        <v>84</v>
      </c>
      <c r="H320" s="149">
        <v>1</v>
      </c>
      <c r="I320" s="150"/>
      <c r="L320" s="146"/>
      <c r="M320" s="151"/>
      <c r="T320" s="152"/>
      <c r="AT320" s="147" t="s">
        <v>200</v>
      </c>
      <c r="AU320" s="147" t="s">
        <v>86</v>
      </c>
      <c r="AV320" s="12" t="s">
        <v>86</v>
      </c>
      <c r="AW320" s="12" t="s">
        <v>37</v>
      </c>
      <c r="AX320" s="12" t="s">
        <v>84</v>
      </c>
      <c r="AY320" s="147" t="s">
        <v>187</v>
      </c>
    </row>
    <row r="321" spans="2:65" s="1" customFormat="1" ht="24.15" customHeight="1">
      <c r="B321" s="31"/>
      <c r="C321" s="160" t="s">
        <v>560</v>
      </c>
      <c r="D321" s="160" t="s">
        <v>267</v>
      </c>
      <c r="E321" s="161" t="s">
        <v>561</v>
      </c>
      <c r="F321" s="162" t="s">
        <v>562</v>
      </c>
      <c r="G321" s="163" t="s">
        <v>320</v>
      </c>
      <c r="H321" s="164">
        <v>1</v>
      </c>
      <c r="I321" s="165"/>
      <c r="J321" s="166">
        <f>ROUND(I321*H321,2)</f>
        <v>0</v>
      </c>
      <c r="K321" s="162" t="s">
        <v>19</v>
      </c>
      <c r="L321" s="167"/>
      <c r="M321" s="168" t="s">
        <v>19</v>
      </c>
      <c r="N321" s="169" t="s">
        <v>47</v>
      </c>
      <c r="P321" s="136">
        <f>O321*H321</f>
        <v>0</v>
      </c>
      <c r="Q321" s="136">
        <v>2.5000000000000001E-2</v>
      </c>
      <c r="R321" s="136">
        <f>Q321*H321</f>
        <v>2.5000000000000001E-2</v>
      </c>
      <c r="S321" s="136">
        <v>0</v>
      </c>
      <c r="T321" s="137">
        <f>S321*H321</f>
        <v>0</v>
      </c>
      <c r="AR321" s="138" t="s">
        <v>243</v>
      </c>
      <c r="AT321" s="138" t="s">
        <v>267</v>
      </c>
      <c r="AU321" s="138" t="s">
        <v>86</v>
      </c>
      <c r="AY321" s="16" t="s">
        <v>187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6" t="s">
        <v>84</v>
      </c>
      <c r="BK321" s="139">
        <f>ROUND(I321*H321,2)</f>
        <v>0</v>
      </c>
      <c r="BL321" s="16" t="s">
        <v>194</v>
      </c>
      <c r="BM321" s="138" t="s">
        <v>563</v>
      </c>
    </row>
    <row r="322" spans="2:65" s="1" customFormat="1" ht="19.2">
      <c r="B322" s="31"/>
      <c r="D322" s="140" t="s">
        <v>196</v>
      </c>
      <c r="F322" s="141" t="s">
        <v>562</v>
      </c>
      <c r="I322" s="142"/>
      <c r="L322" s="31"/>
      <c r="M322" s="143"/>
      <c r="T322" s="52"/>
      <c r="AT322" s="16" t="s">
        <v>196</v>
      </c>
      <c r="AU322" s="16" t="s">
        <v>86</v>
      </c>
    </row>
    <row r="323" spans="2:65" s="12" customFormat="1">
      <c r="B323" s="146"/>
      <c r="D323" s="140" t="s">
        <v>200</v>
      </c>
      <c r="E323" s="147" t="s">
        <v>19</v>
      </c>
      <c r="F323" s="148" t="s">
        <v>84</v>
      </c>
      <c r="H323" s="149">
        <v>1</v>
      </c>
      <c r="I323" s="150"/>
      <c r="L323" s="146"/>
      <c r="M323" s="151"/>
      <c r="T323" s="152"/>
      <c r="AT323" s="147" t="s">
        <v>200</v>
      </c>
      <c r="AU323" s="147" t="s">
        <v>86</v>
      </c>
      <c r="AV323" s="12" t="s">
        <v>86</v>
      </c>
      <c r="AW323" s="12" t="s">
        <v>37</v>
      </c>
      <c r="AX323" s="12" t="s">
        <v>84</v>
      </c>
      <c r="AY323" s="147" t="s">
        <v>187</v>
      </c>
    </row>
    <row r="324" spans="2:65" s="1" customFormat="1" ht="16.5" customHeight="1">
      <c r="B324" s="31"/>
      <c r="C324" s="127" t="s">
        <v>564</v>
      </c>
      <c r="D324" s="127" t="s">
        <v>189</v>
      </c>
      <c r="E324" s="128" t="s">
        <v>565</v>
      </c>
      <c r="F324" s="129" t="s">
        <v>566</v>
      </c>
      <c r="G324" s="130" t="s">
        <v>460</v>
      </c>
      <c r="H324" s="131">
        <v>168.3</v>
      </c>
      <c r="I324" s="132"/>
      <c r="J324" s="133">
        <f>ROUND(I324*H324,2)</f>
        <v>0</v>
      </c>
      <c r="K324" s="129" t="s">
        <v>193</v>
      </c>
      <c r="L324" s="31"/>
      <c r="M324" s="134" t="s">
        <v>19</v>
      </c>
      <c r="N324" s="135" t="s">
        <v>47</v>
      </c>
      <c r="P324" s="136">
        <f>O324*H324</f>
        <v>0</v>
      </c>
      <c r="Q324" s="136">
        <v>1.9000000000000001E-4</v>
      </c>
      <c r="R324" s="136">
        <f>Q324*H324</f>
        <v>3.1977000000000005E-2</v>
      </c>
      <c r="S324" s="136">
        <v>0</v>
      </c>
      <c r="T324" s="137">
        <f>S324*H324</f>
        <v>0</v>
      </c>
      <c r="AR324" s="138" t="s">
        <v>194</v>
      </c>
      <c r="AT324" s="138" t="s">
        <v>189</v>
      </c>
      <c r="AU324" s="138" t="s">
        <v>86</v>
      </c>
      <c r="AY324" s="16" t="s">
        <v>187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6" t="s">
        <v>84</v>
      </c>
      <c r="BK324" s="139">
        <f>ROUND(I324*H324,2)</f>
        <v>0</v>
      </c>
      <c r="BL324" s="16" t="s">
        <v>194</v>
      </c>
      <c r="BM324" s="138" t="s">
        <v>567</v>
      </c>
    </row>
    <row r="325" spans="2:65" s="1" customFormat="1">
      <c r="B325" s="31"/>
      <c r="D325" s="140" t="s">
        <v>196</v>
      </c>
      <c r="F325" s="141" t="s">
        <v>568</v>
      </c>
      <c r="I325" s="142"/>
      <c r="L325" s="31"/>
      <c r="M325" s="143"/>
      <c r="T325" s="52"/>
      <c r="AT325" s="16" t="s">
        <v>196</v>
      </c>
      <c r="AU325" s="16" t="s">
        <v>86</v>
      </c>
    </row>
    <row r="326" spans="2:65" s="1" customFormat="1">
      <c r="B326" s="31"/>
      <c r="D326" s="144" t="s">
        <v>198</v>
      </c>
      <c r="F326" s="145" t="s">
        <v>569</v>
      </c>
      <c r="I326" s="142"/>
      <c r="L326" s="31"/>
      <c r="M326" s="143"/>
      <c r="T326" s="52"/>
      <c r="AT326" s="16" t="s">
        <v>198</v>
      </c>
      <c r="AU326" s="16" t="s">
        <v>86</v>
      </c>
    </row>
    <row r="327" spans="2:65" s="12" customFormat="1">
      <c r="B327" s="146"/>
      <c r="D327" s="140" t="s">
        <v>200</v>
      </c>
      <c r="E327" s="147" t="s">
        <v>19</v>
      </c>
      <c r="F327" s="148" t="s">
        <v>570</v>
      </c>
      <c r="H327" s="149">
        <v>168.3</v>
      </c>
      <c r="I327" s="150"/>
      <c r="L327" s="146"/>
      <c r="M327" s="151"/>
      <c r="T327" s="152"/>
      <c r="AT327" s="147" t="s">
        <v>200</v>
      </c>
      <c r="AU327" s="147" t="s">
        <v>86</v>
      </c>
      <c r="AV327" s="12" t="s">
        <v>86</v>
      </c>
      <c r="AW327" s="12" t="s">
        <v>37</v>
      </c>
      <c r="AX327" s="12" t="s">
        <v>84</v>
      </c>
      <c r="AY327" s="147" t="s">
        <v>187</v>
      </c>
    </row>
    <row r="328" spans="2:65" s="1" customFormat="1" ht="21.75" customHeight="1">
      <c r="B328" s="31"/>
      <c r="C328" s="127" t="s">
        <v>571</v>
      </c>
      <c r="D328" s="127" t="s">
        <v>189</v>
      </c>
      <c r="E328" s="128" t="s">
        <v>572</v>
      </c>
      <c r="F328" s="129" t="s">
        <v>573</v>
      </c>
      <c r="G328" s="130" t="s">
        <v>460</v>
      </c>
      <c r="H328" s="131">
        <v>165.3</v>
      </c>
      <c r="I328" s="132"/>
      <c r="J328" s="133">
        <f>ROUND(I328*H328,2)</f>
        <v>0</v>
      </c>
      <c r="K328" s="129" t="s">
        <v>193</v>
      </c>
      <c r="L328" s="31"/>
      <c r="M328" s="134" t="s">
        <v>19</v>
      </c>
      <c r="N328" s="135" t="s">
        <v>47</v>
      </c>
      <c r="P328" s="136">
        <f>O328*H328</f>
        <v>0</v>
      </c>
      <c r="Q328" s="136">
        <v>6.9999999999999994E-5</v>
      </c>
      <c r="R328" s="136">
        <f>Q328*H328</f>
        <v>1.1571E-2</v>
      </c>
      <c r="S328" s="136">
        <v>0</v>
      </c>
      <c r="T328" s="137">
        <f>S328*H328</f>
        <v>0</v>
      </c>
      <c r="AR328" s="138" t="s">
        <v>194</v>
      </c>
      <c r="AT328" s="138" t="s">
        <v>189</v>
      </c>
      <c r="AU328" s="138" t="s">
        <v>86</v>
      </c>
      <c r="AY328" s="16" t="s">
        <v>187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84</v>
      </c>
      <c r="BK328" s="139">
        <f>ROUND(I328*H328,2)</f>
        <v>0</v>
      </c>
      <c r="BL328" s="16" t="s">
        <v>194</v>
      </c>
      <c r="BM328" s="138" t="s">
        <v>574</v>
      </c>
    </row>
    <row r="329" spans="2:65" s="1" customFormat="1">
      <c r="B329" s="31"/>
      <c r="D329" s="140" t="s">
        <v>196</v>
      </c>
      <c r="F329" s="141" t="s">
        <v>575</v>
      </c>
      <c r="I329" s="142"/>
      <c r="L329" s="31"/>
      <c r="M329" s="143"/>
      <c r="T329" s="52"/>
      <c r="AT329" s="16" t="s">
        <v>196</v>
      </c>
      <c r="AU329" s="16" t="s">
        <v>86</v>
      </c>
    </row>
    <row r="330" spans="2:65" s="1" customFormat="1">
      <c r="B330" s="31"/>
      <c r="D330" s="144" t="s">
        <v>198</v>
      </c>
      <c r="F330" s="145" t="s">
        <v>576</v>
      </c>
      <c r="I330" s="142"/>
      <c r="L330" s="31"/>
      <c r="M330" s="143"/>
      <c r="T330" s="52"/>
      <c r="AT330" s="16" t="s">
        <v>198</v>
      </c>
      <c r="AU330" s="16" t="s">
        <v>86</v>
      </c>
    </row>
    <row r="331" spans="2:65" s="12" customFormat="1">
      <c r="B331" s="146"/>
      <c r="D331" s="140" t="s">
        <v>200</v>
      </c>
      <c r="E331" s="147" t="s">
        <v>19</v>
      </c>
      <c r="F331" s="148" t="s">
        <v>132</v>
      </c>
      <c r="H331" s="149">
        <v>165.3</v>
      </c>
      <c r="I331" s="150"/>
      <c r="L331" s="146"/>
      <c r="M331" s="151"/>
      <c r="T331" s="152"/>
      <c r="AT331" s="147" t="s">
        <v>200</v>
      </c>
      <c r="AU331" s="147" t="s">
        <v>86</v>
      </c>
      <c r="AV331" s="12" t="s">
        <v>86</v>
      </c>
      <c r="AW331" s="12" t="s">
        <v>37</v>
      </c>
      <c r="AX331" s="12" t="s">
        <v>84</v>
      </c>
      <c r="AY331" s="147" t="s">
        <v>187</v>
      </c>
    </row>
    <row r="332" spans="2:65" s="11" customFormat="1" ht="22.8" customHeight="1">
      <c r="B332" s="115"/>
      <c r="D332" s="116" t="s">
        <v>75</v>
      </c>
      <c r="E332" s="125" t="s">
        <v>252</v>
      </c>
      <c r="F332" s="125" t="s">
        <v>577</v>
      </c>
      <c r="I332" s="118"/>
      <c r="J332" s="126">
        <f>BK332</f>
        <v>0</v>
      </c>
      <c r="L332" s="115"/>
      <c r="M332" s="120"/>
      <c r="P332" s="121">
        <f>SUM(P333:P360)</f>
        <v>0</v>
      </c>
      <c r="R332" s="121">
        <f>SUM(R333:R360)</f>
        <v>0.95337099999999986</v>
      </c>
      <c r="T332" s="122">
        <f>SUM(T333:T360)</f>
        <v>3.6150000000000002E-2</v>
      </c>
      <c r="AR332" s="116" t="s">
        <v>84</v>
      </c>
      <c r="AT332" s="123" t="s">
        <v>75</v>
      </c>
      <c r="AU332" s="123" t="s">
        <v>84</v>
      </c>
      <c r="AY332" s="116" t="s">
        <v>187</v>
      </c>
      <c r="BK332" s="124">
        <f>SUM(BK333:BK360)</f>
        <v>0</v>
      </c>
    </row>
    <row r="333" spans="2:65" s="1" customFormat="1" ht="24.15" customHeight="1">
      <c r="B333" s="31"/>
      <c r="C333" s="127" t="s">
        <v>578</v>
      </c>
      <c r="D333" s="127" t="s">
        <v>189</v>
      </c>
      <c r="E333" s="128" t="s">
        <v>579</v>
      </c>
      <c r="F333" s="129" t="s">
        <v>580</v>
      </c>
      <c r="G333" s="130" t="s">
        <v>460</v>
      </c>
      <c r="H333" s="131">
        <v>7.6</v>
      </c>
      <c r="I333" s="132"/>
      <c r="J333" s="133">
        <f>ROUND(I333*H333,2)</f>
        <v>0</v>
      </c>
      <c r="K333" s="129" t="s">
        <v>193</v>
      </c>
      <c r="L333" s="31"/>
      <c r="M333" s="134" t="s">
        <v>19</v>
      </c>
      <c r="N333" s="135" t="s">
        <v>47</v>
      </c>
      <c r="P333" s="136">
        <f>O333*H333</f>
        <v>0</v>
      </c>
      <c r="Q333" s="136">
        <v>0.10095</v>
      </c>
      <c r="R333" s="136">
        <f>Q333*H333</f>
        <v>0.7672199999999999</v>
      </c>
      <c r="S333" s="136">
        <v>0</v>
      </c>
      <c r="T333" s="137">
        <f>S333*H333</f>
        <v>0</v>
      </c>
      <c r="AR333" s="138" t="s">
        <v>194</v>
      </c>
      <c r="AT333" s="138" t="s">
        <v>189</v>
      </c>
      <c r="AU333" s="138" t="s">
        <v>86</v>
      </c>
      <c r="AY333" s="16" t="s">
        <v>187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84</v>
      </c>
      <c r="BK333" s="139">
        <f>ROUND(I333*H333,2)</f>
        <v>0</v>
      </c>
      <c r="BL333" s="16" t="s">
        <v>194</v>
      </c>
      <c r="BM333" s="138" t="s">
        <v>581</v>
      </c>
    </row>
    <row r="334" spans="2:65" s="1" customFormat="1" ht="28.8">
      <c r="B334" s="31"/>
      <c r="D334" s="140" t="s">
        <v>196</v>
      </c>
      <c r="F334" s="141" t="s">
        <v>582</v>
      </c>
      <c r="I334" s="142"/>
      <c r="L334" s="31"/>
      <c r="M334" s="143"/>
      <c r="T334" s="52"/>
      <c r="AT334" s="16" t="s">
        <v>196</v>
      </c>
      <c r="AU334" s="16" t="s">
        <v>86</v>
      </c>
    </row>
    <row r="335" spans="2:65" s="1" customFormat="1">
      <c r="B335" s="31"/>
      <c r="D335" s="144" t="s">
        <v>198</v>
      </c>
      <c r="F335" s="145" t="s">
        <v>583</v>
      </c>
      <c r="I335" s="142"/>
      <c r="L335" s="31"/>
      <c r="M335" s="143"/>
      <c r="T335" s="52"/>
      <c r="AT335" s="16" t="s">
        <v>198</v>
      </c>
      <c r="AU335" s="16" t="s">
        <v>86</v>
      </c>
    </row>
    <row r="336" spans="2:65" s="12" customFormat="1">
      <c r="B336" s="146"/>
      <c r="D336" s="140" t="s">
        <v>200</v>
      </c>
      <c r="E336" s="147" t="s">
        <v>19</v>
      </c>
      <c r="F336" s="148" t="s">
        <v>584</v>
      </c>
      <c r="H336" s="149">
        <v>7.6</v>
      </c>
      <c r="I336" s="150"/>
      <c r="L336" s="146"/>
      <c r="M336" s="151"/>
      <c r="T336" s="152"/>
      <c r="AT336" s="147" t="s">
        <v>200</v>
      </c>
      <c r="AU336" s="147" t="s">
        <v>86</v>
      </c>
      <c r="AV336" s="12" t="s">
        <v>86</v>
      </c>
      <c r="AW336" s="12" t="s">
        <v>37</v>
      </c>
      <c r="AX336" s="12" t="s">
        <v>84</v>
      </c>
      <c r="AY336" s="147" t="s">
        <v>187</v>
      </c>
    </row>
    <row r="337" spans="2:65" s="1" customFormat="1" ht="24.15" customHeight="1">
      <c r="B337" s="31"/>
      <c r="C337" s="160" t="s">
        <v>585</v>
      </c>
      <c r="D337" s="160" t="s">
        <v>267</v>
      </c>
      <c r="E337" s="161" t="s">
        <v>586</v>
      </c>
      <c r="F337" s="162" t="s">
        <v>587</v>
      </c>
      <c r="G337" s="163" t="s">
        <v>460</v>
      </c>
      <c r="H337" s="164">
        <v>7.6</v>
      </c>
      <c r="I337" s="165"/>
      <c r="J337" s="166">
        <f>ROUND(I337*H337,2)</f>
        <v>0</v>
      </c>
      <c r="K337" s="162" t="s">
        <v>193</v>
      </c>
      <c r="L337" s="167"/>
      <c r="M337" s="168" t="s">
        <v>19</v>
      </c>
      <c r="N337" s="169" t="s">
        <v>47</v>
      </c>
      <c r="P337" s="136">
        <f>O337*H337</f>
        <v>0</v>
      </c>
      <c r="Q337" s="136">
        <v>1.7999999999999999E-2</v>
      </c>
      <c r="R337" s="136">
        <f>Q337*H337</f>
        <v>0.13679999999999998</v>
      </c>
      <c r="S337" s="136">
        <v>0</v>
      </c>
      <c r="T337" s="137">
        <f>S337*H337</f>
        <v>0</v>
      </c>
      <c r="AR337" s="138" t="s">
        <v>243</v>
      </c>
      <c r="AT337" s="138" t="s">
        <v>267</v>
      </c>
      <c r="AU337" s="138" t="s">
        <v>86</v>
      </c>
      <c r="AY337" s="16" t="s">
        <v>187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6" t="s">
        <v>84</v>
      </c>
      <c r="BK337" s="139">
        <f>ROUND(I337*H337,2)</f>
        <v>0</v>
      </c>
      <c r="BL337" s="16" t="s">
        <v>194</v>
      </c>
      <c r="BM337" s="138" t="s">
        <v>588</v>
      </c>
    </row>
    <row r="338" spans="2:65" s="1" customFormat="1">
      <c r="B338" s="31"/>
      <c r="D338" s="140" t="s">
        <v>196</v>
      </c>
      <c r="F338" s="141" t="s">
        <v>587</v>
      </c>
      <c r="I338" s="142"/>
      <c r="L338" s="31"/>
      <c r="M338" s="143"/>
      <c r="T338" s="52"/>
      <c r="AT338" s="16" t="s">
        <v>196</v>
      </c>
      <c r="AU338" s="16" t="s">
        <v>86</v>
      </c>
    </row>
    <row r="339" spans="2:65" s="1" customFormat="1" ht="24.15" customHeight="1">
      <c r="B339" s="31"/>
      <c r="C339" s="127" t="s">
        <v>589</v>
      </c>
      <c r="D339" s="127" t="s">
        <v>189</v>
      </c>
      <c r="E339" s="128" t="s">
        <v>590</v>
      </c>
      <c r="F339" s="129" t="s">
        <v>591</v>
      </c>
      <c r="G339" s="130" t="s">
        <v>320</v>
      </c>
      <c r="H339" s="131">
        <v>12</v>
      </c>
      <c r="I339" s="132"/>
      <c r="J339" s="133">
        <f>ROUND(I339*H339,2)</f>
        <v>0</v>
      </c>
      <c r="K339" s="129" t="s">
        <v>193</v>
      </c>
      <c r="L339" s="31"/>
      <c r="M339" s="134" t="s">
        <v>19</v>
      </c>
      <c r="N339" s="135" t="s">
        <v>47</v>
      </c>
      <c r="P339" s="136">
        <f>O339*H339</f>
        <v>0</v>
      </c>
      <c r="Q339" s="136">
        <v>1.81E-3</v>
      </c>
      <c r="R339" s="136">
        <f>Q339*H339</f>
        <v>2.172E-2</v>
      </c>
      <c r="S339" s="136">
        <v>0</v>
      </c>
      <c r="T339" s="137">
        <f>S339*H339</f>
        <v>0</v>
      </c>
      <c r="AR339" s="138" t="s">
        <v>194</v>
      </c>
      <c r="AT339" s="138" t="s">
        <v>189</v>
      </c>
      <c r="AU339" s="138" t="s">
        <v>86</v>
      </c>
      <c r="AY339" s="16" t="s">
        <v>187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84</v>
      </c>
      <c r="BK339" s="139">
        <f>ROUND(I339*H339,2)</f>
        <v>0</v>
      </c>
      <c r="BL339" s="16" t="s">
        <v>194</v>
      </c>
      <c r="BM339" s="138" t="s">
        <v>592</v>
      </c>
    </row>
    <row r="340" spans="2:65" s="1" customFormat="1" ht="19.2">
      <c r="B340" s="31"/>
      <c r="D340" s="140" t="s">
        <v>196</v>
      </c>
      <c r="F340" s="141" t="s">
        <v>593</v>
      </c>
      <c r="I340" s="142"/>
      <c r="L340" s="31"/>
      <c r="M340" s="143"/>
      <c r="T340" s="52"/>
      <c r="AT340" s="16" t="s">
        <v>196</v>
      </c>
      <c r="AU340" s="16" t="s">
        <v>86</v>
      </c>
    </row>
    <row r="341" spans="2:65" s="1" customFormat="1">
      <c r="B341" s="31"/>
      <c r="D341" s="144" t="s">
        <v>198</v>
      </c>
      <c r="F341" s="145" t="s">
        <v>594</v>
      </c>
      <c r="I341" s="142"/>
      <c r="L341" s="31"/>
      <c r="M341" s="143"/>
      <c r="T341" s="52"/>
      <c r="AT341" s="16" t="s">
        <v>198</v>
      </c>
      <c r="AU341" s="16" t="s">
        <v>86</v>
      </c>
    </row>
    <row r="342" spans="2:65" s="12" customFormat="1">
      <c r="B342" s="146"/>
      <c r="D342" s="140" t="s">
        <v>200</v>
      </c>
      <c r="E342" s="147" t="s">
        <v>19</v>
      </c>
      <c r="F342" s="148" t="s">
        <v>273</v>
      </c>
      <c r="H342" s="149">
        <v>12</v>
      </c>
      <c r="I342" s="150"/>
      <c r="L342" s="146"/>
      <c r="M342" s="151"/>
      <c r="T342" s="152"/>
      <c r="AT342" s="147" t="s">
        <v>200</v>
      </c>
      <c r="AU342" s="147" t="s">
        <v>86</v>
      </c>
      <c r="AV342" s="12" t="s">
        <v>86</v>
      </c>
      <c r="AW342" s="12" t="s">
        <v>37</v>
      </c>
      <c r="AX342" s="12" t="s">
        <v>84</v>
      </c>
      <c r="AY342" s="147" t="s">
        <v>187</v>
      </c>
    </row>
    <row r="343" spans="2:65" s="1" customFormat="1" ht="21.75" customHeight="1">
      <c r="B343" s="31"/>
      <c r="C343" s="160" t="s">
        <v>595</v>
      </c>
      <c r="D343" s="160" t="s">
        <v>267</v>
      </c>
      <c r="E343" s="161" t="s">
        <v>596</v>
      </c>
      <c r="F343" s="162" t="s">
        <v>597</v>
      </c>
      <c r="G343" s="163" t="s">
        <v>320</v>
      </c>
      <c r="H343" s="164">
        <v>12</v>
      </c>
      <c r="I343" s="165"/>
      <c r="J343" s="166">
        <f>ROUND(I343*H343,2)</f>
        <v>0</v>
      </c>
      <c r="K343" s="162" t="s">
        <v>193</v>
      </c>
      <c r="L343" s="167"/>
      <c r="M343" s="168" t="s">
        <v>19</v>
      </c>
      <c r="N343" s="169" t="s">
        <v>47</v>
      </c>
      <c r="P343" s="136">
        <f>O343*H343</f>
        <v>0</v>
      </c>
      <c r="Q343" s="136">
        <v>1.16E-3</v>
      </c>
      <c r="R343" s="136">
        <f>Q343*H343</f>
        <v>1.392E-2</v>
      </c>
      <c r="S343" s="136">
        <v>0</v>
      </c>
      <c r="T343" s="137">
        <f>S343*H343</f>
        <v>0</v>
      </c>
      <c r="AR343" s="138" t="s">
        <v>243</v>
      </c>
      <c r="AT343" s="138" t="s">
        <v>267</v>
      </c>
      <c r="AU343" s="138" t="s">
        <v>86</v>
      </c>
      <c r="AY343" s="16" t="s">
        <v>187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6" t="s">
        <v>84</v>
      </c>
      <c r="BK343" s="139">
        <f>ROUND(I343*H343,2)</f>
        <v>0</v>
      </c>
      <c r="BL343" s="16" t="s">
        <v>194</v>
      </c>
      <c r="BM343" s="138" t="s">
        <v>598</v>
      </c>
    </row>
    <row r="344" spans="2:65" s="1" customFormat="1">
      <c r="B344" s="31"/>
      <c r="D344" s="140" t="s">
        <v>196</v>
      </c>
      <c r="F344" s="141" t="s">
        <v>597</v>
      </c>
      <c r="I344" s="142"/>
      <c r="L344" s="31"/>
      <c r="M344" s="143"/>
      <c r="T344" s="52"/>
      <c r="AT344" s="16" t="s">
        <v>196</v>
      </c>
      <c r="AU344" s="16" t="s">
        <v>86</v>
      </c>
    </row>
    <row r="345" spans="2:65" s="1" customFormat="1" ht="21.75" customHeight="1">
      <c r="B345" s="31"/>
      <c r="C345" s="160" t="s">
        <v>599</v>
      </c>
      <c r="D345" s="160" t="s">
        <v>267</v>
      </c>
      <c r="E345" s="161" t="s">
        <v>600</v>
      </c>
      <c r="F345" s="162" t="s">
        <v>601</v>
      </c>
      <c r="G345" s="163" t="s">
        <v>320</v>
      </c>
      <c r="H345" s="164">
        <v>12</v>
      </c>
      <c r="I345" s="165"/>
      <c r="J345" s="166">
        <f>ROUND(I345*H345,2)</f>
        <v>0</v>
      </c>
      <c r="K345" s="162" t="s">
        <v>193</v>
      </c>
      <c r="L345" s="167"/>
      <c r="M345" s="168" t="s">
        <v>19</v>
      </c>
      <c r="N345" s="169" t="s">
        <v>47</v>
      </c>
      <c r="P345" s="136">
        <f>O345*H345</f>
        <v>0</v>
      </c>
      <c r="Q345" s="136">
        <v>4.0000000000000003E-5</v>
      </c>
      <c r="R345" s="136">
        <f>Q345*H345</f>
        <v>4.8000000000000007E-4</v>
      </c>
      <c r="S345" s="136">
        <v>0</v>
      </c>
      <c r="T345" s="137">
        <f>S345*H345</f>
        <v>0</v>
      </c>
      <c r="AR345" s="138" t="s">
        <v>243</v>
      </c>
      <c r="AT345" s="138" t="s">
        <v>267</v>
      </c>
      <c r="AU345" s="138" t="s">
        <v>86</v>
      </c>
      <c r="AY345" s="16" t="s">
        <v>187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84</v>
      </c>
      <c r="BK345" s="139">
        <f>ROUND(I345*H345,2)</f>
        <v>0</v>
      </c>
      <c r="BL345" s="16" t="s">
        <v>194</v>
      </c>
      <c r="BM345" s="138" t="s">
        <v>602</v>
      </c>
    </row>
    <row r="346" spans="2:65" s="1" customFormat="1">
      <c r="B346" s="31"/>
      <c r="D346" s="140" t="s">
        <v>196</v>
      </c>
      <c r="F346" s="141" t="s">
        <v>601</v>
      </c>
      <c r="I346" s="142"/>
      <c r="L346" s="31"/>
      <c r="M346" s="143"/>
      <c r="T346" s="52"/>
      <c r="AT346" s="16" t="s">
        <v>196</v>
      </c>
      <c r="AU346" s="16" t="s">
        <v>86</v>
      </c>
    </row>
    <row r="347" spans="2:65" s="1" customFormat="1" ht="21.75" customHeight="1">
      <c r="B347" s="31"/>
      <c r="C347" s="160" t="s">
        <v>603</v>
      </c>
      <c r="D347" s="160" t="s">
        <v>267</v>
      </c>
      <c r="E347" s="161" t="s">
        <v>604</v>
      </c>
      <c r="F347" s="162" t="s">
        <v>605</v>
      </c>
      <c r="G347" s="163" t="s">
        <v>320</v>
      </c>
      <c r="H347" s="164">
        <v>12</v>
      </c>
      <c r="I347" s="165"/>
      <c r="J347" s="166">
        <f>ROUND(I347*H347,2)</f>
        <v>0</v>
      </c>
      <c r="K347" s="162" t="s">
        <v>193</v>
      </c>
      <c r="L347" s="167"/>
      <c r="M347" s="168" t="s">
        <v>19</v>
      </c>
      <c r="N347" s="169" t="s">
        <v>47</v>
      </c>
      <c r="P347" s="136">
        <f>O347*H347</f>
        <v>0</v>
      </c>
      <c r="Q347" s="136">
        <v>4.0000000000000003E-5</v>
      </c>
      <c r="R347" s="136">
        <f>Q347*H347</f>
        <v>4.8000000000000007E-4</v>
      </c>
      <c r="S347" s="136">
        <v>0</v>
      </c>
      <c r="T347" s="137">
        <f>S347*H347</f>
        <v>0</v>
      </c>
      <c r="AR347" s="138" t="s">
        <v>243</v>
      </c>
      <c r="AT347" s="138" t="s">
        <v>267</v>
      </c>
      <c r="AU347" s="138" t="s">
        <v>86</v>
      </c>
      <c r="AY347" s="16" t="s">
        <v>187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84</v>
      </c>
      <c r="BK347" s="139">
        <f>ROUND(I347*H347,2)</f>
        <v>0</v>
      </c>
      <c r="BL347" s="16" t="s">
        <v>194</v>
      </c>
      <c r="BM347" s="138" t="s">
        <v>606</v>
      </c>
    </row>
    <row r="348" spans="2:65" s="1" customFormat="1">
      <c r="B348" s="31"/>
      <c r="D348" s="140" t="s">
        <v>196</v>
      </c>
      <c r="F348" s="141" t="s">
        <v>605</v>
      </c>
      <c r="I348" s="142"/>
      <c r="L348" s="31"/>
      <c r="M348" s="143"/>
      <c r="T348" s="52"/>
      <c r="AT348" s="16" t="s">
        <v>196</v>
      </c>
      <c r="AU348" s="16" t="s">
        <v>86</v>
      </c>
    </row>
    <row r="349" spans="2:65" s="1" customFormat="1" ht="24.15" customHeight="1">
      <c r="B349" s="31"/>
      <c r="C349" s="127" t="s">
        <v>607</v>
      </c>
      <c r="D349" s="127" t="s">
        <v>189</v>
      </c>
      <c r="E349" s="128" t="s">
        <v>608</v>
      </c>
      <c r="F349" s="129" t="s">
        <v>609</v>
      </c>
      <c r="G349" s="130" t="s">
        <v>460</v>
      </c>
      <c r="H349" s="131">
        <v>8</v>
      </c>
      <c r="I349" s="132"/>
      <c r="J349" s="133">
        <f>ROUND(I349*H349,2)</f>
        <v>0</v>
      </c>
      <c r="K349" s="129" t="s">
        <v>193</v>
      </c>
      <c r="L349" s="31"/>
      <c r="M349" s="134" t="s">
        <v>19</v>
      </c>
      <c r="N349" s="135" t="s">
        <v>47</v>
      </c>
      <c r="P349" s="136">
        <f>O349*H349</f>
        <v>0</v>
      </c>
      <c r="Q349" s="136">
        <v>1.3699999999999999E-3</v>
      </c>
      <c r="R349" s="136">
        <f>Q349*H349</f>
        <v>1.0959999999999999E-2</v>
      </c>
      <c r="S349" s="136">
        <v>0</v>
      </c>
      <c r="T349" s="137">
        <f>S349*H349</f>
        <v>0</v>
      </c>
      <c r="AR349" s="138" t="s">
        <v>194</v>
      </c>
      <c r="AT349" s="138" t="s">
        <v>189</v>
      </c>
      <c r="AU349" s="138" t="s">
        <v>86</v>
      </c>
      <c r="AY349" s="16" t="s">
        <v>187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84</v>
      </c>
      <c r="BK349" s="139">
        <f>ROUND(I349*H349,2)</f>
        <v>0</v>
      </c>
      <c r="BL349" s="16" t="s">
        <v>194</v>
      </c>
      <c r="BM349" s="138" t="s">
        <v>610</v>
      </c>
    </row>
    <row r="350" spans="2:65" s="1" customFormat="1" ht="19.2">
      <c r="B350" s="31"/>
      <c r="D350" s="140" t="s">
        <v>196</v>
      </c>
      <c r="F350" s="141" t="s">
        <v>611</v>
      </c>
      <c r="I350" s="142"/>
      <c r="L350" s="31"/>
      <c r="M350" s="143"/>
      <c r="T350" s="52"/>
      <c r="AT350" s="16" t="s">
        <v>196</v>
      </c>
      <c r="AU350" s="16" t="s">
        <v>86</v>
      </c>
    </row>
    <row r="351" spans="2:65" s="1" customFormat="1">
      <c r="B351" s="31"/>
      <c r="D351" s="144" t="s">
        <v>198</v>
      </c>
      <c r="F351" s="145" t="s">
        <v>612</v>
      </c>
      <c r="I351" s="142"/>
      <c r="L351" s="31"/>
      <c r="M351" s="143"/>
      <c r="T351" s="52"/>
      <c r="AT351" s="16" t="s">
        <v>198</v>
      </c>
      <c r="AU351" s="16" t="s">
        <v>86</v>
      </c>
    </row>
    <row r="352" spans="2:65" s="12" customFormat="1">
      <c r="B352" s="146"/>
      <c r="D352" s="140" t="s">
        <v>200</v>
      </c>
      <c r="E352" s="147" t="s">
        <v>19</v>
      </c>
      <c r="F352" s="148" t="s">
        <v>243</v>
      </c>
      <c r="H352" s="149">
        <v>8</v>
      </c>
      <c r="I352" s="150"/>
      <c r="L352" s="146"/>
      <c r="M352" s="151"/>
      <c r="T352" s="152"/>
      <c r="AT352" s="147" t="s">
        <v>200</v>
      </c>
      <c r="AU352" s="147" t="s">
        <v>86</v>
      </c>
      <c r="AV352" s="12" t="s">
        <v>86</v>
      </c>
      <c r="AW352" s="12" t="s">
        <v>37</v>
      </c>
      <c r="AX352" s="12" t="s">
        <v>84</v>
      </c>
      <c r="AY352" s="147" t="s">
        <v>187</v>
      </c>
    </row>
    <row r="353" spans="2:65" s="1" customFormat="1" ht="24.15" customHeight="1">
      <c r="B353" s="31"/>
      <c r="C353" s="127" t="s">
        <v>613</v>
      </c>
      <c r="D353" s="127" t="s">
        <v>189</v>
      </c>
      <c r="E353" s="128" t="s">
        <v>614</v>
      </c>
      <c r="F353" s="129" t="s">
        <v>615</v>
      </c>
      <c r="G353" s="130" t="s">
        <v>460</v>
      </c>
      <c r="H353" s="131">
        <v>0.3</v>
      </c>
      <c r="I353" s="132"/>
      <c r="J353" s="133">
        <f>ROUND(I353*H353,2)</f>
        <v>0</v>
      </c>
      <c r="K353" s="129" t="s">
        <v>193</v>
      </c>
      <c r="L353" s="31"/>
      <c r="M353" s="134" t="s">
        <v>19</v>
      </c>
      <c r="N353" s="135" t="s">
        <v>47</v>
      </c>
      <c r="P353" s="136">
        <f>O353*H353</f>
        <v>0</v>
      </c>
      <c r="Q353" s="136">
        <v>1.23E-3</v>
      </c>
      <c r="R353" s="136">
        <f>Q353*H353</f>
        <v>3.6899999999999997E-4</v>
      </c>
      <c r="S353" s="136">
        <v>1.7000000000000001E-2</v>
      </c>
      <c r="T353" s="137">
        <f>S353*H353</f>
        <v>5.1000000000000004E-3</v>
      </c>
      <c r="AR353" s="138" t="s">
        <v>194</v>
      </c>
      <c r="AT353" s="138" t="s">
        <v>189</v>
      </c>
      <c r="AU353" s="138" t="s">
        <v>86</v>
      </c>
      <c r="AY353" s="16" t="s">
        <v>187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84</v>
      </c>
      <c r="BK353" s="139">
        <f>ROUND(I353*H353,2)</f>
        <v>0</v>
      </c>
      <c r="BL353" s="16" t="s">
        <v>194</v>
      </c>
      <c r="BM353" s="138" t="s">
        <v>616</v>
      </c>
    </row>
    <row r="354" spans="2:65" s="1" customFormat="1" ht="28.8">
      <c r="B354" s="31"/>
      <c r="D354" s="140" t="s">
        <v>196</v>
      </c>
      <c r="F354" s="141" t="s">
        <v>617</v>
      </c>
      <c r="I354" s="142"/>
      <c r="L354" s="31"/>
      <c r="M354" s="143"/>
      <c r="T354" s="52"/>
      <c r="AT354" s="16" t="s">
        <v>196</v>
      </c>
      <c r="AU354" s="16" t="s">
        <v>86</v>
      </c>
    </row>
    <row r="355" spans="2:65" s="1" customFormat="1">
      <c r="B355" s="31"/>
      <c r="D355" s="144" t="s">
        <v>198</v>
      </c>
      <c r="F355" s="145" t="s">
        <v>618</v>
      </c>
      <c r="I355" s="142"/>
      <c r="L355" s="31"/>
      <c r="M355" s="143"/>
      <c r="T355" s="52"/>
      <c r="AT355" s="16" t="s">
        <v>198</v>
      </c>
      <c r="AU355" s="16" t="s">
        <v>86</v>
      </c>
    </row>
    <row r="356" spans="2:65" s="12" customFormat="1">
      <c r="B356" s="146"/>
      <c r="D356" s="140" t="s">
        <v>200</v>
      </c>
      <c r="E356" s="147" t="s">
        <v>19</v>
      </c>
      <c r="F356" s="148" t="s">
        <v>619</v>
      </c>
      <c r="H356" s="149">
        <v>0.3</v>
      </c>
      <c r="I356" s="150"/>
      <c r="L356" s="146"/>
      <c r="M356" s="151"/>
      <c r="T356" s="152"/>
      <c r="AT356" s="147" t="s">
        <v>200</v>
      </c>
      <c r="AU356" s="147" t="s">
        <v>86</v>
      </c>
      <c r="AV356" s="12" t="s">
        <v>86</v>
      </c>
      <c r="AW356" s="12" t="s">
        <v>37</v>
      </c>
      <c r="AX356" s="12" t="s">
        <v>84</v>
      </c>
      <c r="AY356" s="147" t="s">
        <v>187</v>
      </c>
    </row>
    <row r="357" spans="2:65" s="1" customFormat="1" ht="24.15" customHeight="1">
      <c r="B357" s="31"/>
      <c r="C357" s="127" t="s">
        <v>620</v>
      </c>
      <c r="D357" s="127" t="s">
        <v>189</v>
      </c>
      <c r="E357" s="128" t="s">
        <v>621</v>
      </c>
      <c r="F357" s="129" t="s">
        <v>622</v>
      </c>
      <c r="G357" s="130" t="s">
        <v>460</v>
      </c>
      <c r="H357" s="131">
        <v>0.45</v>
      </c>
      <c r="I357" s="132"/>
      <c r="J357" s="133">
        <f>ROUND(I357*H357,2)</f>
        <v>0</v>
      </c>
      <c r="K357" s="129" t="s">
        <v>193</v>
      </c>
      <c r="L357" s="31"/>
      <c r="M357" s="134" t="s">
        <v>19</v>
      </c>
      <c r="N357" s="135" t="s">
        <v>47</v>
      </c>
      <c r="P357" s="136">
        <f>O357*H357</f>
        <v>0</v>
      </c>
      <c r="Q357" s="136">
        <v>3.16E-3</v>
      </c>
      <c r="R357" s="136">
        <f>Q357*H357</f>
        <v>1.4220000000000001E-3</v>
      </c>
      <c r="S357" s="136">
        <v>6.9000000000000006E-2</v>
      </c>
      <c r="T357" s="137">
        <f>S357*H357</f>
        <v>3.1050000000000005E-2</v>
      </c>
      <c r="AR357" s="138" t="s">
        <v>194</v>
      </c>
      <c r="AT357" s="138" t="s">
        <v>189</v>
      </c>
      <c r="AU357" s="138" t="s">
        <v>86</v>
      </c>
      <c r="AY357" s="16" t="s">
        <v>187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84</v>
      </c>
      <c r="BK357" s="139">
        <f>ROUND(I357*H357,2)</f>
        <v>0</v>
      </c>
      <c r="BL357" s="16" t="s">
        <v>194</v>
      </c>
      <c r="BM357" s="138" t="s">
        <v>623</v>
      </c>
    </row>
    <row r="358" spans="2:65" s="1" customFormat="1" ht="28.8">
      <c r="B358" s="31"/>
      <c r="D358" s="140" t="s">
        <v>196</v>
      </c>
      <c r="F358" s="141" t="s">
        <v>624</v>
      </c>
      <c r="I358" s="142"/>
      <c r="L358" s="31"/>
      <c r="M358" s="143"/>
      <c r="T358" s="52"/>
      <c r="AT358" s="16" t="s">
        <v>196</v>
      </c>
      <c r="AU358" s="16" t="s">
        <v>86</v>
      </c>
    </row>
    <row r="359" spans="2:65" s="1" customFormat="1">
      <c r="B359" s="31"/>
      <c r="D359" s="144" t="s">
        <v>198</v>
      </c>
      <c r="F359" s="145" t="s">
        <v>625</v>
      </c>
      <c r="I359" s="142"/>
      <c r="L359" s="31"/>
      <c r="M359" s="143"/>
      <c r="T359" s="52"/>
      <c r="AT359" s="16" t="s">
        <v>198</v>
      </c>
      <c r="AU359" s="16" t="s">
        <v>86</v>
      </c>
    </row>
    <row r="360" spans="2:65" s="12" customFormat="1">
      <c r="B360" s="146"/>
      <c r="D360" s="140" t="s">
        <v>200</v>
      </c>
      <c r="E360" s="147" t="s">
        <v>19</v>
      </c>
      <c r="F360" s="148" t="s">
        <v>626</v>
      </c>
      <c r="H360" s="149">
        <v>0.45</v>
      </c>
      <c r="I360" s="150"/>
      <c r="L360" s="146"/>
      <c r="M360" s="151"/>
      <c r="T360" s="152"/>
      <c r="AT360" s="147" t="s">
        <v>200</v>
      </c>
      <c r="AU360" s="147" t="s">
        <v>86</v>
      </c>
      <c r="AV360" s="12" t="s">
        <v>86</v>
      </c>
      <c r="AW360" s="12" t="s">
        <v>37</v>
      </c>
      <c r="AX360" s="12" t="s">
        <v>84</v>
      </c>
      <c r="AY360" s="147" t="s">
        <v>187</v>
      </c>
    </row>
    <row r="361" spans="2:65" s="11" customFormat="1" ht="22.8" customHeight="1">
      <c r="B361" s="115"/>
      <c r="D361" s="116" t="s">
        <v>75</v>
      </c>
      <c r="E361" s="125" t="s">
        <v>627</v>
      </c>
      <c r="F361" s="125" t="s">
        <v>628</v>
      </c>
      <c r="I361" s="118"/>
      <c r="J361" s="126">
        <f>BK361</f>
        <v>0</v>
      </c>
      <c r="L361" s="115"/>
      <c r="M361" s="120"/>
      <c r="P361" s="121">
        <f>SUM(P362:P371)</f>
        <v>0</v>
      </c>
      <c r="R361" s="121">
        <f>SUM(R362:R371)</f>
        <v>0</v>
      </c>
      <c r="T361" s="122">
        <f>SUM(T362:T371)</f>
        <v>0</v>
      </c>
      <c r="AR361" s="116" t="s">
        <v>84</v>
      </c>
      <c r="AT361" s="123" t="s">
        <v>75</v>
      </c>
      <c r="AU361" s="123" t="s">
        <v>84</v>
      </c>
      <c r="AY361" s="116" t="s">
        <v>187</v>
      </c>
      <c r="BK361" s="124">
        <f>SUM(BK362:BK371)</f>
        <v>0</v>
      </c>
    </row>
    <row r="362" spans="2:65" s="1" customFormat="1" ht="24.15" customHeight="1">
      <c r="B362" s="31"/>
      <c r="C362" s="127" t="s">
        <v>629</v>
      </c>
      <c r="D362" s="127" t="s">
        <v>189</v>
      </c>
      <c r="E362" s="128" t="s">
        <v>630</v>
      </c>
      <c r="F362" s="129" t="s">
        <v>631</v>
      </c>
      <c r="G362" s="130" t="s">
        <v>238</v>
      </c>
      <c r="H362" s="131">
        <v>3.5999999999999997E-2</v>
      </c>
      <c r="I362" s="132"/>
      <c r="J362" s="133">
        <f>ROUND(I362*H362,2)</f>
        <v>0</v>
      </c>
      <c r="K362" s="129" t="s">
        <v>193</v>
      </c>
      <c r="L362" s="31"/>
      <c r="M362" s="134" t="s">
        <v>19</v>
      </c>
      <c r="N362" s="135" t="s">
        <v>47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194</v>
      </c>
      <c r="AT362" s="138" t="s">
        <v>189</v>
      </c>
      <c r="AU362" s="138" t="s">
        <v>86</v>
      </c>
      <c r="AY362" s="16" t="s">
        <v>187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84</v>
      </c>
      <c r="BK362" s="139">
        <f>ROUND(I362*H362,2)</f>
        <v>0</v>
      </c>
      <c r="BL362" s="16" t="s">
        <v>194</v>
      </c>
      <c r="BM362" s="138" t="s">
        <v>632</v>
      </c>
    </row>
    <row r="363" spans="2:65" s="1" customFormat="1" ht="19.2">
      <c r="B363" s="31"/>
      <c r="D363" s="140" t="s">
        <v>196</v>
      </c>
      <c r="F363" s="141" t="s">
        <v>633</v>
      </c>
      <c r="I363" s="142"/>
      <c r="L363" s="31"/>
      <c r="M363" s="143"/>
      <c r="T363" s="52"/>
      <c r="AT363" s="16" t="s">
        <v>196</v>
      </c>
      <c r="AU363" s="16" t="s">
        <v>86</v>
      </c>
    </row>
    <row r="364" spans="2:65" s="1" customFormat="1">
      <c r="B364" s="31"/>
      <c r="D364" s="144" t="s">
        <v>198</v>
      </c>
      <c r="F364" s="145" t="s">
        <v>634</v>
      </c>
      <c r="I364" s="142"/>
      <c r="L364" s="31"/>
      <c r="M364" s="143"/>
      <c r="T364" s="52"/>
      <c r="AT364" s="16" t="s">
        <v>198</v>
      </c>
      <c r="AU364" s="16" t="s">
        <v>86</v>
      </c>
    </row>
    <row r="365" spans="2:65" s="1" customFormat="1" ht="24.15" customHeight="1">
      <c r="B365" s="31"/>
      <c r="C365" s="127" t="s">
        <v>635</v>
      </c>
      <c r="D365" s="127" t="s">
        <v>189</v>
      </c>
      <c r="E365" s="128" t="s">
        <v>636</v>
      </c>
      <c r="F365" s="129" t="s">
        <v>637</v>
      </c>
      <c r="G365" s="130" t="s">
        <v>238</v>
      </c>
      <c r="H365" s="131">
        <v>0.36</v>
      </c>
      <c r="I365" s="132"/>
      <c r="J365" s="133">
        <f>ROUND(I365*H365,2)</f>
        <v>0</v>
      </c>
      <c r="K365" s="129" t="s">
        <v>193</v>
      </c>
      <c r="L365" s="31"/>
      <c r="M365" s="134" t="s">
        <v>19</v>
      </c>
      <c r="N365" s="135" t="s">
        <v>47</v>
      </c>
      <c r="P365" s="136">
        <f>O365*H365</f>
        <v>0</v>
      </c>
      <c r="Q365" s="136">
        <v>0</v>
      </c>
      <c r="R365" s="136">
        <f>Q365*H365</f>
        <v>0</v>
      </c>
      <c r="S365" s="136">
        <v>0</v>
      </c>
      <c r="T365" s="137">
        <f>S365*H365</f>
        <v>0</v>
      </c>
      <c r="AR365" s="138" t="s">
        <v>194</v>
      </c>
      <c r="AT365" s="138" t="s">
        <v>189</v>
      </c>
      <c r="AU365" s="138" t="s">
        <v>86</v>
      </c>
      <c r="AY365" s="16" t="s">
        <v>187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6" t="s">
        <v>84</v>
      </c>
      <c r="BK365" s="139">
        <f>ROUND(I365*H365,2)</f>
        <v>0</v>
      </c>
      <c r="BL365" s="16" t="s">
        <v>194</v>
      </c>
      <c r="BM365" s="138" t="s">
        <v>638</v>
      </c>
    </row>
    <row r="366" spans="2:65" s="1" customFormat="1" ht="28.8">
      <c r="B366" s="31"/>
      <c r="D366" s="140" t="s">
        <v>196</v>
      </c>
      <c r="F366" s="141" t="s">
        <v>639</v>
      </c>
      <c r="I366" s="142"/>
      <c r="L366" s="31"/>
      <c r="M366" s="143"/>
      <c r="T366" s="52"/>
      <c r="AT366" s="16" t="s">
        <v>196</v>
      </c>
      <c r="AU366" s="16" t="s">
        <v>86</v>
      </c>
    </row>
    <row r="367" spans="2:65" s="1" customFormat="1">
      <c r="B367" s="31"/>
      <c r="D367" s="144" t="s">
        <v>198</v>
      </c>
      <c r="F367" s="145" t="s">
        <v>640</v>
      </c>
      <c r="I367" s="142"/>
      <c r="L367" s="31"/>
      <c r="M367" s="143"/>
      <c r="T367" s="52"/>
      <c r="AT367" s="16" t="s">
        <v>198</v>
      </c>
      <c r="AU367" s="16" t="s">
        <v>86</v>
      </c>
    </row>
    <row r="368" spans="2:65" s="12" customFormat="1">
      <c r="B368" s="146"/>
      <c r="D368" s="140" t="s">
        <v>200</v>
      </c>
      <c r="F368" s="148" t="s">
        <v>641</v>
      </c>
      <c r="H368" s="149">
        <v>0.36</v>
      </c>
      <c r="I368" s="150"/>
      <c r="L368" s="146"/>
      <c r="M368" s="151"/>
      <c r="T368" s="152"/>
      <c r="AT368" s="147" t="s">
        <v>200</v>
      </c>
      <c r="AU368" s="147" t="s">
        <v>86</v>
      </c>
      <c r="AV368" s="12" t="s">
        <v>86</v>
      </c>
      <c r="AW368" s="12" t="s">
        <v>4</v>
      </c>
      <c r="AX368" s="12" t="s">
        <v>84</v>
      </c>
      <c r="AY368" s="147" t="s">
        <v>187</v>
      </c>
    </row>
    <row r="369" spans="2:65" s="1" customFormat="1" ht="37.799999999999997" customHeight="1">
      <c r="B369" s="31"/>
      <c r="C369" s="127" t="s">
        <v>642</v>
      </c>
      <c r="D369" s="127" t="s">
        <v>189</v>
      </c>
      <c r="E369" s="128" t="s">
        <v>643</v>
      </c>
      <c r="F369" s="129" t="s">
        <v>644</v>
      </c>
      <c r="G369" s="130" t="s">
        <v>238</v>
      </c>
      <c r="H369" s="131">
        <v>0.24099999999999999</v>
      </c>
      <c r="I369" s="132"/>
      <c r="J369" s="133">
        <f>ROUND(I369*H369,2)</f>
        <v>0</v>
      </c>
      <c r="K369" s="129" t="s">
        <v>193</v>
      </c>
      <c r="L369" s="31"/>
      <c r="M369" s="134" t="s">
        <v>19</v>
      </c>
      <c r="N369" s="135" t="s">
        <v>47</v>
      </c>
      <c r="P369" s="136">
        <f>O369*H369</f>
        <v>0</v>
      </c>
      <c r="Q369" s="136">
        <v>0</v>
      </c>
      <c r="R369" s="136">
        <f>Q369*H369</f>
        <v>0</v>
      </c>
      <c r="S369" s="136">
        <v>0</v>
      </c>
      <c r="T369" s="137">
        <f>S369*H369</f>
        <v>0</v>
      </c>
      <c r="AR369" s="138" t="s">
        <v>194</v>
      </c>
      <c r="AT369" s="138" t="s">
        <v>189</v>
      </c>
      <c r="AU369" s="138" t="s">
        <v>86</v>
      </c>
      <c r="AY369" s="16" t="s">
        <v>187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84</v>
      </c>
      <c r="BK369" s="139">
        <f>ROUND(I369*H369,2)</f>
        <v>0</v>
      </c>
      <c r="BL369" s="16" t="s">
        <v>194</v>
      </c>
      <c r="BM369" s="138" t="s">
        <v>645</v>
      </c>
    </row>
    <row r="370" spans="2:65" s="1" customFormat="1" ht="28.8">
      <c r="B370" s="31"/>
      <c r="D370" s="140" t="s">
        <v>196</v>
      </c>
      <c r="F370" s="141" t="s">
        <v>646</v>
      </c>
      <c r="I370" s="142"/>
      <c r="L370" s="31"/>
      <c r="M370" s="143"/>
      <c r="T370" s="52"/>
      <c r="AT370" s="16" t="s">
        <v>196</v>
      </c>
      <c r="AU370" s="16" t="s">
        <v>86</v>
      </c>
    </row>
    <row r="371" spans="2:65" s="1" customFormat="1">
      <c r="B371" s="31"/>
      <c r="D371" s="144" t="s">
        <v>198</v>
      </c>
      <c r="F371" s="145" t="s">
        <v>647</v>
      </c>
      <c r="I371" s="142"/>
      <c r="L371" s="31"/>
      <c r="M371" s="143"/>
      <c r="T371" s="52"/>
      <c r="AT371" s="16" t="s">
        <v>198</v>
      </c>
      <c r="AU371" s="16" t="s">
        <v>86</v>
      </c>
    </row>
    <row r="372" spans="2:65" s="11" customFormat="1" ht="22.8" customHeight="1">
      <c r="B372" s="115"/>
      <c r="D372" s="116" t="s">
        <v>75</v>
      </c>
      <c r="E372" s="125" t="s">
        <v>648</v>
      </c>
      <c r="F372" s="125" t="s">
        <v>649</v>
      </c>
      <c r="I372" s="118"/>
      <c r="J372" s="126">
        <f>BK372</f>
        <v>0</v>
      </c>
      <c r="L372" s="115"/>
      <c r="M372" s="120"/>
      <c r="P372" s="121">
        <f>SUM(P373:P378)</f>
        <v>0</v>
      </c>
      <c r="R372" s="121">
        <f>SUM(R373:R378)</f>
        <v>0</v>
      </c>
      <c r="T372" s="122">
        <f>SUM(T373:T378)</f>
        <v>0</v>
      </c>
      <c r="AR372" s="116" t="s">
        <v>84</v>
      </c>
      <c r="AT372" s="123" t="s">
        <v>75</v>
      </c>
      <c r="AU372" s="123" t="s">
        <v>84</v>
      </c>
      <c r="AY372" s="116" t="s">
        <v>187</v>
      </c>
      <c r="BK372" s="124">
        <f>SUM(BK373:BK378)</f>
        <v>0</v>
      </c>
    </row>
    <row r="373" spans="2:65" s="1" customFormat="1" ht="24.15" customHeight="1">
      <c r="B373" s="31"/>
      <c r="C373" s="127" t="s">
        <v>650</v>
      </c>
      <c r="D373" s="127" t="s">
        <v>189</v>
      </c>
      <c r="E373" s="128" t="s">
        <v>651</v>
      </c>
      <c r="F373" s="129" t="s">
        <v>652</v>
      </c>
      <c r="G373" s="130" t="s">
        <v>238</v>
      </c>
      <c r="H373" s="131">
        <v>58.256</v>
      </c>
      <c r="I373" s="132"/>
      <c r="J373" s="133">
        <f>ROUND(I373*H373,2)</f>
        <v>0</v>
      </c>
      <c r="K373" s="129" t="s">
        <v>193</v>
      </c>
      <c r="L373" s="31"/>
      <c r="M373" s="134" t="s">
        <v>19</v>
      </c>
      <c r="N373" s="135" t="s">
        <v>47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194</v>
      </c>
      <c r="AT373" s="138" t="s">
        <v>189</v>
      </c>
      <c r="AU373" s="138" t="s">
        <v>86</v>
      </c>
      <c r="AY373" s="16" t="s">
        <v>187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84</v>
      </c>
      <c r="BK373" s="139">
        <f>ROUND(I373*H373,2)</f>
        <v>0</v>
      </c>
      <c r="BL373" s="16" t="s">
        <v>194</v>
      </c>
      <c r="BM373" s="138" t="s">
        <v>653</v>
      </c>
    </row>
    <row r="374" spans="2:65" s="1" customFormat="1" ht="28.8">
      <c r="B374" s="31"/>
      <c r="D374" s="140" t="s">
        <v>196</v>
      </c>
      <c r="F374" s="141" t="s">
        <v>654</v>
      </c>
      <c r="I374" s="142"/>
      <c r="L374" s="31"/>
      <c r="M374" s="143"/>
      <c r="T374" s="52"/>
      <c r="AT374" s="16" t="s">
        <v>196</v>
      </c>
      <c r="AU374" s="16" t="s">
        <v>86</v>
      </c>
    </row>
    <row r="375" spans="2:65" s="1" customFormat="1">
      <c r="B375" s="31"/>
      <c r="D375" s="144" t="s">
        <v>198</v>
      </c>
      <c r="F375" s="145" t="s">
        <v>655</v>
      </c>
      <c r="I375" s="142"/>
      <c r="L375" s="31"/>
      <c r="M375" s="143"/>
      <c r="T375" s="52"/>
      <c r="AT375" s="16" t="s">
        <v>198</v>
      </c>
      <c r="AU375" s="16" t="s">
        <v>86</v>
      </c>
    </row>
    <row r="376" spans="2:65" s="1" customFormat="1" ht="33" customHeight="1">
      <c r="B376" s="31"/>
      <c r="C376" s="127" t="s">
        <v>656</v>
      </c>
      <c r="D376" s="127" t="s">
        <v>189</v>
      </c>
      <c r="E376" s="128" t="s">
        <v>657</v>
      </c>
      <c r="F376" s="129" t="s">
        <v>658</v>
      </c>
      <c r="G376" s="130" t="s">
        <v>238</v>
      </c>
      <c r="H376" s="131">
        <v>58.256</v>
      </c>
      <c r="I376" s="132"/>
      <c r="J376" s="133">
        <f>ROUND(I376*H376,2)</f>
        <v>0</v>
      </c>
      <c r="K376" s="129" t="s">
        <v>193</v>
      </c>
      <c r="L376" s="31"/>
      <c r="M376" s="134" t="s">
        <v>19</v>
      </c>
      <c r="N376" s="135" t="s">
        <v>47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194</v>
      </c>
      <c r="AT376" s="138" t="s">
        <v>189</v>
      </c>
      <c r="AU376" s="138" t="s">
        <v>86</v>
      </c>
      <c r="AY376" s="16" t="s">
        <v>187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6" t="s">
        <v>84</v>
      </c>
      <c r="BK376" s="139">
        <f>ROUND(I376*H376,2)</f>
        <v>0</v>
      </c>
      <c r="BL376" s="16" t="s">
        <v>194</v>
      </c>
      <c r="BM376" s="138" t="s">
        <v>659</v>
      </c>
    </row>
    <row r="377" spans="2:65" s="1" customFormat="1" ht="28.8">
      <c r="B377" s="31"/>
      <c r="D377" s="140" t="s">
        <v>196</v>
      </c>
      <c r="F377" s="141" t="s">
        <v>660</v>
      </c>
      <c r="I377" s="142"/>
      <c r="L377" s="31"/>
      <c r="M377" s="143"/>
      <c r="T377" s="52"/>
      <c r="AT377" s="16" t="s">
        <v>196</v>
      </c>
      <c r="AU377" s="16" t="s">
        <v>86</v>
      </c>
    </row>
    <row r="378" spans="2:65" s="1" customFormat="1">
      <c r="B378" s="31"/>
      <c r="D378" s="144" t="s">
        <v>198</v>
      </c>
      <c r="F378" s="145" t="s">
        <v>661</v>
      </c>
      <c r="I378" s="142"/>
      <c r="L378" s="31"/>
      <c r="M378" s="143"/>
      <c r="T378" s="52"/>
      <c r="AT378" s="16" t="s">
        <v>198</v>
      </c>
      <c r="AU378" s="16" t="s">
        <v>86</v>
      </c>
    </row>
    <row r="379" spans="2:65" s="11" customFormat="1" ht="25.95" customHeight="1">
      <c r="B379" s="115"/>
      <c r="D379" s="116" t="s">
        <v>75</v>
      </c>
      <c r="E379" s="117" t="s">
        <v>662</v>
      </c>
      <c r="F379" s="117" t="s">
        <v>663</v>
      </c>
      <c r="I379" s="118"/>
      <c r="J379" s="119">
        <f>BK379</f>
        <v>0</v>
      </c>
      <c r="L379" s="115"/>
      <c r="M379" s="120"/>
      <c r="P379" s="121">
        <f>P380</f>
        <v>0</v>
      </c>
      <c r="R379" s="121">
        <f>R380</f>
        <v>5.0000000000000001E-3</v>
      </c>
      <c r="T379" s="122">
        <f>T380</f>
        <v>0</v>
      </c>
      <c r="AR379" s="116" t="s">
        <v>86</v>
      </c>
      <c r="AT379" s="123" t="s">
        <v>75</v>
      </c>
      <c r="AU379" s="123" t="s">
        <v>76</v>
      </c>
      <c r="AY379" s="116" t="s">
        <v>187</v>
      </c>
      <c r="BK379" s="124">
        <f>BK380</f>
        <v>0</v>
      </c>
    </row>
    <row r="380" spans="2:65" s="11" customFormat="1" ht="22.8" customHeight="1">
      <c r="B380" s="115"/>
      <c r="D380" s="116" t="s">
        <v>75</v>
      </c>
      <c r="E380" s="125" t="s">
        <v>664</v>
      </c>
      <c r="F380" s="125" t="s">
        <v>665</v>
      </c>
      <c r="I380" s="118"/>
      <c r="J380" s="126">
        <f>BK380</f>
        <v>0</v>
      </c>
      <c r="L380" s="115"/>
      <c r="M380" s="120"/>
      <c r="P380" s="121">
        <f>SUM(P381:P391)</f>
        <v>0</v>
      </c>
      <c r="R380" s="121">
        <f>SUM(R381:R391)</f>
        <v>5.0000000000000001E-3</v>
      </c>
      <c r="T380" s="122">
        <f>SUM(T381:T391)</f>
        <v>0</v>
      </c>
      <c r="AR380" s="116" t="s">
        <v>86</v>
      </c>
      <c r="AT380" s="123" t="s">
        <v>75</v>
      </c>
      <c r="AU380" s="123" t="s">
        <v>84</v>
      </c>
      <c r="AY380" s="116" t="s">
        <v>187</v>
      </c>
      <c r="BK380" s="124">
        <f>SUM(BK381:BK391)</f>
        <v>0</v>
      </c>
    </row>
    <row r="381" spans="2:65" s="1" customFormat="1" ht="24.15" customHeight="1">
      <c r="B381" s="31"/>
      <c r="C381" s="127" t="s">
        <v>666</v>
      </c>
      <c r="D381" s="127" t="s">
        <v>189</v>
      </c>
      <c r="E381" s="128" t="s">
        <v>667</v>
      </c>
      <c r="F381" s="129" t="s">
        <v>668</v>
      </c>
      <c r="G381" s="130" t="s">
        <v>320</v>
      </c>
      <c r="H381" s="131">
        <v>2</v>
      </c>
      <c r="I381" s="132"/>
      <c r="J381" s="133">
        <f>ROUND(I381*H381,2)</f>
        <v>0</v>
      </c>
      <c r="K381" s="129" t="s">
        <v>193</v>
      </c>
      <c r="L381" s="31"/>
      <c r="M381" s="134" t="s">
        <v>19</v>
      </c>
      <c r="N381" s="135" t="s">
        <v>47</v>
      </c>
      <c r="P381" s="136">
        <f>O381*H381</f>
        <v>0</v>
      </c>
      <c r="Q381" s="136">
        <v>1E-3</v>
      </c>
      <c r="R381" s="136">
        <f>Q381*H381</f>
        <v>2E-3</v>
      </c>
      <c r="S381" s="136">
        <v>0</v>
      </c>
      <c r="T381" s="137">
        <f>S381*H381</f>
        <v>0</v>
      </c>
      <c r="AR381" s="138" t="s">
        <v>298</v>
      </c>
      <c r="AT381" s="138" t="s">
        <v>189</v>
      </c>
      <c r="AU381" s="138" t="s">
        <v>86</v>
      </c>
      <c r="AY381" s="16" t="s">
        <v>187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84</v>
      </c>
      <c r="BK381" s="139">
        <f>ROUND(I381*H381,2)</f>
        <v>0</v>
      </c>
      <c r="BL381" s="16" t="s">
        <v>298</v>
      </c>
      <c r="BM381" s="138" t="s">
        <v>669</v>
      </c>
    </row>
    <row r="382" spans="2:65" s="1" customFormat="1" ht="19.2">
      <c r="B382" s="31"/>
      <c r="D382" s="140" t="s">
        <v>196</v>
      </c>
      <c r="F382" s="141" t="s">
        <v>670</v>
      </c>
      <c r="I382" s="142"/>
      <c r="L382" s="31"/>
      <c r="M382" s="143"/>
      <c r="T382" s="52"/>
      <c r="AT382" s="16" t="s">
        <v>196</v>
      </c>
      <c r="AU382" s="16" t="s">
        <v>86</v>
      </c>
    </row>
    <row r="383" spans="2:65" s="1" customFormat="1">
      <c r="B383" s="31"/>
      <c r="D383" s="144" t="s">
        <v>198</v>
      </c>
      <c r="F383" s="145" t="s">
        <v>671</v>
      </c>
      <c r="I383" s="142"/>
      <c r="L383" s="31"/>
      <c r="M383" s="143"/>
      <c r="T383" s="52"/>
      <c r="AT383" s="16" t="s">
        <v>198</v>
      </c>
      <c r="AU383" s="16" t="s">
        <v>86</v>
      </c>
    </row>
    <row r="384" spans="2:65" s="12" customFormat="1">
      <c r="B384" s="146"/>
      <c r="D384" s="140" t="s">
        <v>200</v>
      </c>
      <c r="E384" s="147" t="s">
        <v>19</v>
      </c>
      <c r="F384" s="148" t="s">
        <v>86</v>
      </c>
      <c r="H384" s="149">
        <v>2</v>
      </c>
      <c r="I384" s="150"/>
      <c r="L384" s="146"/>
      <c r="M384" s="151"/>
      <c r="T384" s="152"/>
      <c r="AT384" s="147" t="s">
        <v>200</v>
      </c>
      <c r="AU384" s="147" t="s">
        <v>86</v>
      </c>
      <c r="AV384" s="12" t="s">
        <v>86</v>
      </c>
      <c r="AW384" s="12" t="s">
        <v>37</v>
      </c>
      <c r="AX384" s="12" t="s">
        <v>84</v>
      </c>
      <c r="AY384" s="147" t="s">
        <v>187</v>
      </c>
    </row>
    <row r="385" spans="2:65" s="1" customFormat="1" ht="24.15" customHeight="1">
      <c r="B385" s="31"/>
      <c r="C385" s="127" t="s">
        <v>672</v>
      </c>
      <c r="D385" s="127" t="s">
        <v>189</v>
      </c>
      <c r="E385" s="128" t="s">
        <v>673</v>
      </c>
      <c r="F385" s="129" t="s">
        <v>674</v>
      </c>
      <c r="G385" s="130" t="s">
        <v>320</v>
      </c>
      <c r="H385" s="131">
        <v>3</v>
      </c>
      <c r="I385" s="132"/>
      <c r="J385" s="133">
        <f>ROUND(I385*H385,2)</f>
        <v>0</v>
      </c>
      <c r="K385" s="129" t="s">
        <v>193</v>
      </c>
      <c r="L385" s="31"/>
      <c r="M385" s="134" t="s">
        <v>19</v>
      </c>
      <c r="N385" s="135" t="s">
        <v>47</v>
      </c>
      <c r="P385" s="136">
        <f>O385*H385</f>
        <v>0</v>
      </c>
      <c r="Q385" s="136">
        <v>1E-3</v>
      </c>
      <c r="R385" s="136">
        <f>Q385*H385</f>
        <v>3.0000000000000001E-3</v>
      </c>
      <c r="S385" s="136">
        <v>0</v>
      </c>
      <c r="T385" s="137">
        <f>S385*H385</f>
        <v>0</v>
      </c>
      <c r="AR385" s="138" t="s">
        <v>298</v>
      </c>
      <c r="AT385" s="138" t="s">
        <v>189</v>
      </c>
      <c r="AU385" s="138" t="s">
        <v>86</v>
      </c>
      <c r="AY385" s="16" t="s">
        <v>187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6" t="s">
        <v>84</v>
      </c>
      <c r="BK385" s="139">
        <f>ROUND(I385*H385,2)</f>
        <v>0</v>
      </c>
      <c r="BL385" s="16" t="s">
        <v>298</v>
      </c>
      <c r="BM385" s="138" t="s">
        <v>675</v>
      </c>
    </row>
    <row r="386" spans="2:65" s="1" customFormat="1" ht="19.2">
      <c r="B386" s="31"/>
      <c r="D386" s="140" t="s">
        <v>196</v>
      </c>
      <c r="F386" s="141" t="s">
        <v>676</v>
      </c>
      <c r="I386" s="142"/>
      <c r="L386" s="31"/>
      <c r="M386" s="143"/>
      <c r="T386" s="52"/>
      <c r="AT386" s="16" t="s">
        <v>196</v>
      </c>
      <c r="AU386" s="16" t="s">
        <v>86</v>
      </c>
    </row>
    <row r="387" spans="2:65" s="1" customFormat="1">
      <c r="B387" s="31"/>
      <c r="D387" s="144" t="s">
        <v>198</v>
      </c>
      <c r="F387" s="145" t="s">
        <v>677</v>
      </c>
      <c r="I387" s="142"/>
      <c r="L387" s="31"/>
      <c r="M387" s="143"/>
      <c r="T387" s="52"/>
      <c r="AT387" s="16" t="s">
        <v>198</v>
      </c>
      <c r="AU387" s="16" t="s">
        <v>86</v>
      </c>
    </row>
    <row r="388" spans="2:65" s="12" customFormat="1">
      <c r="B388" s="146"/>
      <c r="D388" s="140" t="s">
        <v>200</v>
      </c>
      <c r="E388" s="147" t="s">
        <v>19</v>
      </c>
      <c r="F388" s="148" t="s">
        <v>209</v>
      </c>
      <c r="H388" s="149">
        <v>3</v>
      </c>
      <c r="I388" s="150"/>
      <c r="L388" s="146"/>
      <c r="M388" s="151"/>
      <c r="T388" s="152"/>
      <c r="AT388" s="147" t="s">
        <v>200</v>
      </c>
      <c r="AU388" s="147" t="s">
        <v>86</v>
      </c>
      <c r="AV388" s="12" t="s">
        <v>86</v>
      </c>
      <c r="AW388" s="12" t="s">
        <v>37</v>
      </c>
      <c r="AX388" s="12" t="s">
        <v>84</v>
      </c>
      <c r="AY388" s="147" t="s">
        <v>187</v>
      </c>
    </row>
    <row r="389" spans="2:65" s="1" customFormat="1" ht="24.15" customHeight="1">
      <c r="B389" s="31"/>
      <c r="C389" s="127" t="s">
        <v>678</v>
      </c>
      <c r="D389" s="127" t="s">
        <v>189</v>
      </c>
      <c r="E389" s="128" t="s">
        <v>679</v>
      </c>
      <c r="F389" s="129" t="s">
        <v>680</v>
      </c>
      <c r="G389" s="130" t="s">
        <v>238</v>
      </c>
      <c r="H389" s="131">
        <v>5.0000000000000001E-3</v>
      </c>
      <c r="I389" s="132"/>
      <c r="J389" s="133">
        <f>ROUND(I389*H389,2)</f>
        <v>0</v>
      </c>
      <c r="K389" s="129" t="s">
        <v>193</v>
      </c>
      <c r="L389" s="31"/>
      <c r="M389" s="134" t="s">
        <v>19</v>
      </c>
      <c r="N389" s="135" t="s">
        <v>47</v>
      </c>
      <c r="P389" s="136">
        <f>O389*H389</f>
        <v>0</v>
      </c>
      <c r="Q389" s="136">
        <v>0</v>
      </c>
      <c r="R389" s="136">
        <f>Q389*H389</f>
        <v>0</v>
      </c>
      <c r="S389" s="136">
        <v>0</v>
      </c>
      <c r="T389" s="137">
        <f>S389*H389</f>
        <v>0</v>
      </c>
      <c r="AR389" s="138" t="s">
        <v>298</v>
      </c>
      <c r="AT389" s="138" t="s">
        <v>189</v>
      </c>
      <c r="AU389" s="138" t="s">
        <v>86</v>
      </c>
      <c r="AY389" s="16" t="s">
        <v>187</v>
      </c>
      <c r="BE389" s="139">
        <f>IF(N389="základní",J389,0)</f>
        <v>0</v>
      </c>
      <c r="BF389" s="139">
        <f>IF(N389="snížená",J389,0)</f>
        <v>0</v>
      </c>
      <c r="BG389" s="139">
        <f>IF(N389="zákl. přenesená",J389,0)</f>
        <v>0</v>
      </c>
      <c r="BH389" s="139">
        <f>IF(N389="sníž. přenesená",J389,0)</f>
        <v>0</v>
      </c>
      <c r="BI389" s="139">
        <f>IF(N389="nulová",J389,0)</f>
        <v>0</v>
      </c>
      <c r="BJ389" s="16" t="s">
        <v>84</v>
      </c>
      <c r="BK389" s="139">
        <f>ROUND(I389*H389,2)</f>
        <v>0</v>
      </c>
      <c r="BL389" s="16" t="s">
        <v>298</v>
      </c>
      <c r="BM389" s="138" t="s">
        <v>681</v>
      </c>
    </row>
    <row r="390" spans="2:65" s="1" customFormat="1" ht="28.8">
      <c r="B390" s="31"/>
      <c r="D390" s="140" t="s">
        <v>196</v>
      </c>
      <c r="F390" s="141" t="s">
        <v>682</v>
      </c>
      <c r="I390" s="142"/>
      <c r="L390" s="31"/>
      <c r="M390" s="143"/>
      <c r="T390" s="52"/>
      <c r="AT390" s="16" t="s">
        <v>196</v>
      </c>
      <c r="AU390" s="16" t="s">
        <v>86</v>
      </c>
    </row>
    <row r="391" spans="2:65" s="1" customFormat="1">
      <c r="B391" s="31"/>
      <c r="D391" s="144" t="s">
        <v>198</v>
      </c>
      <c r="F391" s="145" t="s">
        <v>683</v>
      </c>
      <c r="I391" s="142"/>
      <c r="L391" s="31"/>
      <c r="M391" s="143"/>
      <c r="T391" s="52"/>
      <c r="AT391" s="16" t="s">
        <v>198</v>
      </c>
      <c r="AU391" s="16" t="s">
        <v>86</v>
      </c>
    </row>
    <row r="392" spans="2:65" s="11" customFormat="1" ht="25.95" customHeight="1">
      <c r="B392" s="115"/>
      <c r="D392" s="116" t="s">
        <v>75</v>
      </c>
      <c r="E392" s="117" t="s">
        <v>684</v>
      </c>
      <c r="F392" s="117" t="s">
        <v>113</v>
      </c>
      <c r="I392" s="118"/>
      <c r="J392" s="119">
        <f>BK392</f>
        <v>0</v>
      </c>
      <c r="L392" s="115"/>
      <c r="M392" s="120"/>
      <c r="P392" s="121">
        <f>P393+P402</f>
        <v>0</v>
      </c>
      <c r="R392" s="121">
        <f>R393+R402</f>
        <v>0</v>
      </c>
      <c r="T392" s="122">
        <f>T393+T402</f>
        <v>0</v>
      </c>
      <c r="AR392" s="116" t="s">
        <v>222</v>
      </c>
      <c r="AT392" s="123" t="s">
        <v>75</v>
      </c>
      <c r="AU392" s="123" t="s">
        <v>76</v>
      </c>
      <c r="AY392" s="116" t="s">
        <v>187</v>
      </c>
      <c r="BK392" s="124">
        <f>BK393+BK402</f>
        <v>0</v>
      </c>
    </row>
    <row r="393" spans="2:65" s="11" customFormat="1" ht="22.8" customHeight="1">
      <c r="B393" s="115"/>
      <c r="D393" s="116" t="s">
        <v>75</v>
      </c>
      <c r="E393" s="125" t="s">
        <v>685</v>
      </c>
      <c r="F393" s="125" t="s">
        <v>686</v>
      </c>
      <c r="I393" s="118"/>
      <c r="J393" s="126">
        <f>BK393</f>
        <v>0</v>
      </c>
      <c r="L393" s="115"/>
      <c r="M393" s="120"/>
      <c r="P393" s="121">
        <f>SUM(P394:P401)</f>
        <v>0</v>
      </c>
      <c r="R393" s="121">
        <f>SUM(R394:R401)</f>
        <v>0</v>
      </c>
      <c r="T393" s="122">
        <f>SUM(T394:T401)</f>
        <v>0</v>
      </c>
      <c r="AR393" s="116" t="s">
        <v>222</v>
      </c>
      <c r="AT393" s="123" t="s">
        <v>75</v>
      </c>
      <c r="AU393" s="123" t="s">
        <v>84</v>
      </c>
      <c r="AY393" s="116" t="s">
        <v>187</v>
      </c>
      <c r="BK393" s="124">
        <f>SUM(BK394:BK401)</f>
        <v>0</v>
      </c>
    </row>
    <row r="394" spans="2:65" s="1" customFormat="1" ht="24.15" customHeight="1">
      <c r="B394" s="31"/>
      <c r="C394" s="127" t="s">
        <v>687</v>
      </c>
      <c r="D394" s="127" t="s">
        <v>189</v>
      </c>
      <c r="E394" s="128" t="s">
        <v>688</v>
      </c>
      <c r="F394" s="129" t="s">
        <v>689</v>
      </c>
      <c r="G394" s="130" t="s">
        <v>690</v>
      </c>
      <c r="H394" s="131">
        <v>3</v>
      </c>
      <c r="I394" s="132"/>
      <c r="J394" s="133">
        <f>ROUND(I394*H394,2)</f>
        <v>0</v>
      </c>
      <c r="K394" s="129" t="s">
        <v>193</v>
      </c>
      <c r="L394" s="31"/>
      <c r="M394" s="134" t="s">
        <v>19</v>
      </c>
      <c r="N394" s="135" t="s">
        <v>47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691</v>
      </c>
      <c r="AT394" s="138" t="s">
        <v>189</v>
      </c>
      <c r="AU394" s="138" t="s">
        <v>86</v>
      </c>
      <c r="AY394" s="16" t="s">
        <v>187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6" t="s">
        <v>84</v>
      </c>
      <c r="BK394" s="139">
        <f>ROUND(I394*H394,2)</f>
        <v>0</v>
      </c>
      <c r="BL394" s="16" t="s">
        <v>691</v>
      </c>
      <c r="BM394" s="138" t="s">
        <v>692</v>
      </c>
    </row>
    <row r="395" spans="2:65" s="1" customFormat="1" ht="19.2">
      <c r="B395" s="31"/>
      <c r="D395" s="140" t="s">
        <v>196</v>
      </c>
      <c r="F395" s="141" t="s">
        <v>689</v>
      </c>
      <c r="I395" s="142"/>
      <c r="L395" s="31"/>
      <c r="M395" s="143"/>
      <c r="T395" s="52"/>
      <c r="AT395" s="16" t="s">
        <v>196</v>
      </c>
      <c r="AU395" s="16" t="s">
        <v>86</v>
      </c>
    </row>
    <row r="396" spans="2:65" s="1" customFormat="1">
      <c r="B396" s="31"/>
      <c r="D396" s="144" t="s">
        <v>198</v>
      </c>
      <c r="F396" s="145" t="s">
        <v>693</v>
      </c>
      <c r="I396" s="142"/>
      <c r="L396" s="31"/>
      <c r="M396" s="143"/>
      <c r="T396" s="52"/>
      <c r="AT396" s="16" t="s">
        <v>198</v>
      </c>
      <c r="AU396" s="16" t="s">
        <v>86</v>
      </c>
    </row>
    <row r="397" spans="2:65" s="12" customFormat="1">
      <c r="B397" s="146"/>
      <c r="D397" s="140" t="s">
        <v>200</v>
      </c>
      <c r="E397" s="147" t="s">
        <v>19</v>
      </c>
      <c r="F397" s="148" t="s">
        <v>209</v>
      </c>
      <c r="H397" s="149">
        <v>3</v>
      </c>
      <c r="I397" s="150"/>
      <c r="L397" s="146"/>
      <c r="M397" s="151"/>
      <c r="T397" s="152"/>
      <c r="AT397" s="147" t="s">
        <v>200</v>
      </c>
      <c r="AU397" s="147" t="s">
        <v>86</v>
      </c>
      <c r="AV397" s="12" t="s">
        <v>86</v>
      </c>
      <c r="AW397" s="12" t="s">
        <v>37</v>
      </c>
      <c r="AX397" s="12" t="s">
        <v>84</v>
      </c>
      <c r="AY397" s="147" t="s">
        <v>187</v>
      </c>
    </row>
    <row r="398" spans="2:65" s="1" customFormat="1" ht="24.15" customHeight="1">
      <c r="B398" s="31"/>
      <c r="C398" s="127" t="s">
        <v>694</v>
      </c>
      <c r="D398" s="127" t="s">
        <v>189</v>
      </c>
      <c r="E398" s="128" t="s">
        <v>695</v>
      </c>
      <c r="F398" s="129" t="s">
        <v>696</v>
      </c>
      <c r="G398" s="130" t="s">
        <v>460</v>
      </c>
      <c r="H398" s="131">
        <v>165.3</v>
      </c>
      <c r="I398" s="132"/>
      <c r="J398" s="133">
        <f>ROUND(I398*H398,2)</f>
        <v>0</v>
      </c>
      <c r="K398" s="129" t="s">
        <v>193</v>
      </c>
      <c r="L398" s="31"/>
      <c r="M398" s="134" t="s">
        <v>19</v>
      </c>
      <c r="N398" s="135" t="s">
        <v>47</v>
      </c>
      <c r="P398" s="136">
        <f>O398*H398</f>
        <v>0</v>
      </c>
      <c r="Q398" s="136">
        <v>0</v>
      </c>
      <c r="R398" s="136">
        <f>Q398*H398</f>
        <v>0</v>
      </c>
      <c r="S398" s="136">
        <v>0</v>
      </c>
      <c r="T398" s="137">
        <f>S398*H398</f>
        <v>0</v>
      </c>
      <c r="AR398" s="138" t="s">
        <v>691</v>
      </c>
      <c r="AT398" s="138" t="s">
        <v>189</v>
      </c>
      <c r="AU398" s="138" t="s">
        <v>86</v>
      </c>
      <c r="AY398" s="16" t="s">
        <v>187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6" t="s">
        <v>84</v>
      </c>
      <c r="BK398" s="139">
        <f>ROUND(I398*H398,2)</f>
        <v>0</v>
      </c>
      <c r="BL398" s="16" t="s">
        <v>691</v>
      </c>
      <c r="BM398" s="138" t="s">
        <v>697</v>
      </c>
    </row>
    <row r="399" spans="2:65" s="1" customFormat="1" ht="19.2">
      <c r="B399" s="31"/>
      <c r="D399" s="140" t="s">
        <v>196</v>
      </c>
      <c r="F399" s="141" t="s">
        <v>696</v>
      </c>
      <c r="I399" s="142"/>
      <c r="L399" s="31"/>
      <c r="M399" s="143"/>
      <c r="T399" s="52"/>
      <c r="AT399" s="16" t="s">
        <v>196</v>
      </c>
      <c r="AU399" s="16" t="s">
        <v>86</v>
      </c>
    </row>
    <row r="400" spans="2:65" s="1" customFormat="1">
      <c r="B400" s="31"/>
      <c r="D400" s="144" t="s">
        <v>198</v>
      </c>
      <c r="F400" s="145" t="s">
        <v>698</v>
      </c>
      <c r="I400" s="142"/>
      <c r="L400" s="31"/>
      <c r="M400" s="143"/>
      <c r="T400" s="52"/>
      <c r="AT400" s="16" t="s">
        <v>198</v>
      </c>
      <c r="AU400" s="16" t="s">
        <v>86</v>
      </c>
    </row>
    <row r="401" spans="2:65" s="12" customFormat="1">
      <c r="B401" s="146"/>
      <c r="D401" s="140" t="s">
        <v>200</v>
      </c>
      <c r="E401" s="147" t="s">
        <v>19</v>
      </c>
      <c r="F401" s="148" t="s">
        <v>132</v>
      </c>
      <c r="H401" s="149">
        <v>165.3</v>
      </c>
      <c r="I401" s="150"/>
      <c r="L401" s="146"/>
      <c r="M401" s="151"/>
      <c r="T401" s="152"/>
      <c r="AT401" s="147" t="s">
        <v>200</v>
      </c>
      <c r="AU401" s="147" t="s">
        <v>86</v>
      </c>
      <c r="AV401" s="12" t="s">
        <v>86</v>
      </c>
      <c r="AW401" s="12" t="s">
        <v>37</v>
      </c>
      <c r="AX401" s="12" t="s">
        <v>84</v>
      </c>
      <c r="AY401" s="147" t="s">
        <v>187</v>
      </c>
    </row>
    <row r="402" spans="2:65" s="11" customFormat="1" ht="22.8" customHeight="1">
      <c r="B402" s="115"/>
      <c r="D402" s="116" t="s">
        <v>75</v>
      </c>
      <c r="E402" s="125" t="s">
        <v>699</v>
      </c>
      <c r="F402" s="125" t="s">
        <v>700</v>
      </c>
      <c r="I402" s="118"/>
      <c r="J402" s="126">
        <f>BK402</f>
        <v>0</v>
      </c>
      <c r="L402" s="115"/>
      <c r="M402" s="120"/>
      <c r="P402" s="121">
        <f>SUM(P403:P410)</f>
        <v>0</v>
      </c>
      <c r="R402" s="121">
        <f>SUM(R403:R410)</f>
        <v>0</v>
      </c>
      <c r="T402" s="122">
        <f>SUM(T403:T410)</f>
        <v>0</v>
      </c>
      <c r="AR402" s="116" t="s">
        <v>222</v>
      </c>
      <c r="AT402" s="123" t="s">
        <v>75</v>
      </c>
      <c r="AU402" s="123" t="s">
        <v>84</v>
      </c>
      <c r="AY402" s="116" t="s">
        <v>187</v>
      </c>
      <c r="BK402" s="124">
        <f>SUM(BK403:BK410)</f>
        <v>0</v>
      </c>
    </row>
    <row r="403" spans="2:65" s="1" customFormat="1" ht="16.5" customHeight="1">
      <c r="B403" s="31"/>
      <c r="C403" s="127" t="s">
        <v>701</v>
      </c>
      <c r="D403" s="127" t="s">
        <v>189</v>
      </c>
      <c r="E403" s="128" t="s">
        <v>702</v>
      </c>
      <c r="F403" s="129" t="s">
        <v>703</v>
      </c>
      <c r="G403" s="130" t="s">
        <v>704</v>
      </c>
      <c r="H403" s="131">
        <v>1</v>
      </c>
      <c r="I403" s="132"/>
      <c r="J403" s="133">
        <f>ROUND(I403*H403,2)</f>
        <v>0</v>
      </c>
      <c r="K403" s="129" t="s">
        <v>193</v>
      </c>
      <c r="L403" s="31"/>
      <c r="M403" s="134" t="s">
        <v>19</v>
      </c>
      <c r="N403" s="135" t="s">
        <v>47</v>
      </c>
      <c r="P403" s="136">
        <f>O403*H403</f>
        <v>0</v>
      </c>
      <c r="Q403" s="136">
        <v>0</v>
      </c>
      <c r="R403" s="136">
        <f>Q403*H403</f>
        <v>0</v>
      </c>
      <c r="S403" s="136">
        <v>0</v>
      </c>
      <c r="T403" s="137">
        <f>S403*H403</f>
        <v>0</v>
      </c>
      <c r="AR403" s="138" t="s">
        <v>691</v>
      </c>
      <c r="AT403" s="138" t="s">
        <v>189</v>
      </c>
      <c r="AU403" s="138" t="s">
        <v>86</v>
      </c>
      <c r="AY403" s="16" t="s">
        <v>187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6" t="s">
        <v>84</v>
      </c>
      <c r="BK403" s="139">
        <f>ROUND(I403*H403,2)</f>
        <v>0</v>
      </c>
      <c r="BL403" s="16" t="s">
        <v>691</v>
      </c>
      <c r="BM403" s="138" t="s">
        <v>705</v>
      </c>
    </row>
    <row r="404" spans="2:65" s="1" customFormat="1">
      <c r="B404" s="31"/>
      <c r="D404" s="140" t="s">
        <v>196</v>
      </c>
      <c r="F404" s="141" t="s">
        <v>703</v>
      </c>
      <c r="I404" s="142"/>
      <c r="L404" s="31"/>
      <c r="M404" s="143"/>
      <c r="T404" s="52"/>
      <c r="AT404" s="16" t="s">
        <v>196</v>
      </c>
      <c r="AU404" s="16" t="s">
        <v>86</v>
      </c>
    </row>
    <row r="405" spans="2:65" s="1" customFormat="1">
      <c r="B405" s="31"/>
      <c r="D405" s="144" t="s">
        <v>198</v>
      </c>
      <c r="F405" s="145" t="s">
        <v>706</v>
      </c>
      <c r="I405" s="142"/>
      <c r="L405" s="31"/>
      <c r="M405" s="143"/>
      <c r="T405" s="52"/>
      <c r="AT405" s="16" t="s">
        <v>198</v>
      </c>
      <c r="AU405" s="16" t="s">
        <v>86</v>
      </c>
    </row>
    <row r="406" spans="2:65" s="12" customFormat="1">
      <c r="B406" s="146"/>
      <c r="D406" s="140" t="s">
        <v>200</v>
      </c>
      <c r="E406" s="147" t="s">
        <v>19</v>
      </c>
      <c r="F406" s="148" t="s">
        <v>84</v>
      </c>
      <c r="H406" s="149">
        <v>1</v>
      </c>
      <c r="I406" s="150"/>
      <c r="L406" s="146"/>
      <c r="M406" s="151"/>
      <c r="T406" s="152"/>
      <c r="AT406" s="147" t="s">
        <v>200</v>
      </c>
      <c r="AU406" s="147" t="s">
        <v>86</v>
      </c>
      <c r="AV406" s="12" t="s">
        <v>86</v>
      </c>
      <c r="AW406" s="12" t="s">
        <v>37</v>
      </c>
      <c r="AX406" s="12" t="s">
        <v>84</v>
      </c>
      <c r="AY406" s="147" t="s">
        <v>187</v>
      </c>
    </row>
    <row r="407" spans="2:65" s="1" customFormat="1" ht="16.5" customHeight="1">
      <c r="B407" s="31"/>
      <c r="C407" s="127" t="s">
        <v>707</v>
      </c>
      <c r="D407" s="127" t="s">
        <v>189</v>
      </c>
      <c r="E407" s="128" t="s">
        <v>708</v>
      </c>
      <c r="F407" s="129" t="s">
        <v>709</v>
      </c>
      <c r="G407" s="130" t="s">
        <v>704</v>
      </c>
      <c r="H407" s="131">
        <v>1</v>
      </c>
      <c r="I407" s="132"/>
      <c r="J407" s="133">
        <f>ROUND(I407*H407,2)</f>
        <v>0</v>
      </c>
      <c r="K407" s="129" t="s">
        <v>193</v>
      </c>
      <c r="L407" s="31"/>
      <c r="M407" s="134" t="s">
        <v>19</v>
      </c>
      <c r="N407" s="135" t="s">
        <v>47</v>
      </c>
      <c r="P407" s="136">
        <f>O407*H407</f>
        <v>0</v>
      </c>
      <c r="Q407" s="136">
        <v>0</v>
      </c>
      <c r="R407" s="136">
        <f>Q407*H407</f>
        <v>0</v>
      </c>
      <c r="S407" s="136">
        <v>0</v>
      </c>
      <c r="T407" s="137">
        <f>S407*H407</f>
        <v>0</v>
      </c>
      <c r="AR407" s="138" t="s">
        <v>691</v>
      </c>
      <c r="AT407" s="138" t="s">
        <v>189</v>
      </c>
      <c r="AU407" s="138" t="s">
        <v>86</v>
      </c>
      <c r="AY407" s="16" t="s">
        <v>187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6" t="s">
        <v>84</v>
      </c>
      <c r="BK407" s="139">
        <f>ROUND(I407*H407,2)</f>
        <v>0</v>
      </c>
      <c r="BL407" s="16" t="s">
        <v>691</v>
      </c>
      <c r="BM407" s="138" t="s">
        <v>710</v>
      </c>
    </row>
    <row r="408" spans="2:65" s="1" customFormat="1">
      <c r="B408" s="31"/>
      <c r="D408" s="140" t="s">
        <v>196</v>
      </c>
      <c r="F408" s="141" t="s">
        <v>709</v>
      </c>
      <c r="I408" s="142"/>
      <c r="L408" s="31"/>
      <c r="M408" s="143"/>
      <c r="T408" s="52"/>
      <c r="AT408" s="16" t="s">
        <v>196</v>
      </c>
      <c r="AU408" s="16" t="s">
        <v>86</v>
      </c>
    </row>
    <row r="409" spans="2:65" s="1" customFormat="1">
      <c r="B409" s="31"/>
      <c r="D409" s="144" t="s">
        <v>198</v>
      </c>
      <c r="F409" s="145" t="s">
        <v>711</v>
      </c>
      <c r="I409" s="142"/>
      <c r="L409" s="31"/>
      <c r="M409" s="143"/>
      <c r="T409" s="52"/>
      <c r="AT409" s="16" t="s">
        <v>198</v>
      </c>
      <c r="AU409" s="16" t="s">
        <v>86</v>
      </c>
    </row>
    <row r="410" spans="2:65" s="12" customFormat="1">
      <c r="B410" s="146"/>
      <c r="D410" s="140" t="s">
        <v>200</v>
      </c>
      <c r="E410" s="147" t="s">
        <v>19</v>
      </c>
      <c r="F410" s="148" t="s">
        <v>84</v>
      </c>
      <c r="H410" s="149">
        <v>1</v>
      </c>
      <c r="I410" s="150"/>
      <c r="L410" s="146"/>
      <c r="M410" s="170"/>
      <c r="N410" s="171"/>
      <c r="O410" s="171"/>
      <c r="P410" s="171"/>
      <c r="Q410" s="171"/>
      <c r="R410" s="171"/>
      <c r="S410" s="171"/>
      <c r="T410" s="172"/>
      <c r="AT410" s="147" t="s">
        <v>200</v>
      </c>
      <c r="AU410" s="147" t="s">
        <v>86</v>
      </c>
      <c r="AV410" s="12" t="s">
        <v>86</v>
      </c>
      <c r="AW410" s="12" t="s">
        <v>37</v>
      </c>
      <c r="AX410" s="12" t="s">
        <v>84</v>
      </c>
      <c r="AY410" s="147" t="s">
        <v>187</v>
      </c>
    </row>
    <row r="411" spans="2:65" s="1" customFormat="1" ht="6.9" customHeight="1">
      <c r="B411" s="40"/>
      <c r="C411" s="41"/>
      <c r="D411" s="41"/>
      <c r="E411" s="41"/>
      <c r="F411" s="41"/>
      <c r="G411" s="41"/>
      <c r="H411" s="41"/>
      <c r="I411" s="41"/>
      <c r="J411" s="41"/>
      <c r="K411" s="41"/>
      <c r="L411" s="31"/>
    </row>
  </sheetData>
  <sheetProtection algorithmName="SHA-512" hashValue="ikZOa2+SMbvTlpjyxgKtqnd2baI16Zh+mVRqrGve6Ll7eOAd2cAr9CKy4Dbq1jT59fmj8fSfo1soQZtmGNYvdA==" saltValue="OmNRF0AeObpwke5FtLORC1UmyQ/Fk9jQI4SppyS9PVUQqCPhHpHQzdWhBr+dWCBUNg1K+3oESCYVNy8WIdAOSw==" spinCount="100000" sheet="1" objects="1" scenarios="1" formatColumns="0" formatRows="0" autoFilter="0"/>
  <autoFilter ref="C94:K410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100-000000000000}"/>
    <hyperlink ref="F104" r:id="rId2" xr:uid="{00000000-0004-0000-0100-000001000000}"/>
    <hyperlink ref="F108" r:id="rId3" xr:uid="{00000000-0004-0000-0100-000002000000}"/>
    <hyperlink ref="F112" r:id="rId4" xr:uid="{00000000-0004-0000-0100-000003000000}"/>
    <hyperlink ref="F116" r:id="rId5" xr:uid="{00000000-0004-0000-0100-000004000000}"/>
    <hyperlink ref="F120" r:id="rId6" xr:uid="{00000000-0004-0000-0100-000005000000}"/>
    <hyperlink ref="F124" r:id="rId7" xr:uid="{00000000-0004-0000-0100-000006000000}"/>
    <hyperlink ref="F129" r:id="rId8" xr:uid="{00000000-0004-0000-0100-000007000000}"/>
    <hyperlink ref="F135" r:id="rId9" xr:uid="{00000000-0004-0000-0100-000008000000}"/>
    <hyperlink ref="F139" r:id="rId10" xr:uid="{00000000-0004-0000-0100-000009000000}"/>
    <hyperlink ref="F147" r:id="rId11" xr:uid="{00000000-0004-0000-0100-00000A000000}"/>
    <hyperlink ref="F151" r:id="rId12" xr:uid="{00000000-0004-0000-0100-00000B000000}"/>
    <hyperlink ref="F159" r:id="rId13" xr:uid="{00000000-0004-0000-0100-00000C000000}"/>
    <hyperlink ref="F167" r:id="rId14" xr:uid="{00000000-0004-0000-0100-00000D000000}"/>
    <hyperlink ref="F171" r:id="rId15" xr:uid="{00000000-0004-0000-0100-00000E000000}"/>
    <hyperlink ref="F174" r:id="rId16" xr:uid="{00000000-0004-0000-0100-00000F000000}"/>
    <hyperlink ref="F186" r:id="rId17" xr:uid="{00000000-0004-0000-0100-000010000000}"/>
    <hyperlink ref="F195" r:id="rId18" xr:uid="{00000000-0004-0000-0100-000011000000}"/>
    <hyperlink ref="F199" r:id="rId19" xr:uid="{00000000-0004-0000-0100-000012000000}"/>
    <hyperlink ref="F203" r:id="rId20" xr:uid="{00000000-0004-0000-0100-000013000000}"/>
    <hyperlink ref="F207" r:id="rId21" xr:uid="{00000000-0004-0000-0100-000014000000}"/>
    <hyperlink ref="F211" r:id="rId22" xr:uid="{00000000-0004-0000-0100-000015000000}"/>
    <hyperlink ref="F216" r:id="rId23" xr:uid="{00000000-0004-0000-0100-000016000000}"/>
    <hyperlink ref="F220" r:id="rId24" xr:uid="{00000000-0004-0000-0100-000017000000}"/>
    <hyperlink ref="F228" r:id="rId25" xr:uid="{00000000-0004-0000-0100-000018000000}"/>
    <hyperlink ref="F232" r:id="rId26" xr:uid="{00000000-0004-0000-0100-000019000000}"/>
    <hyperlink ref="F237" r:id="rId27" xr:uid="{00000000-0004-0000-0100-00001A000000}"/>
    <hyperlink ref="F244" r:id="rId28" xr:uid="{00000000-0004-0000-0100-00001B000000}"/>
    <hyperlink ref="F247" r:id="rId29" xr:uid="{00000000-0004-0000-0100-00001C000000}"/>
    <hyperlink ref="F255" r:id="rId30" xr:uid="{00000000-0004-0000-0100-00001D000000}"/>
    <hyperlink ref="F259" r:id="rId31" xr:uid="{00000000-0004-0000-0100-00001E000000}"/>
    <hyperlink ref="F266" r:id="rId32" xr:uid="{00000000-0004-0000-0100-00001F000000}"/>
    <hyperlink ref="F277" r:id="rId33" xr:uid="{00000000-0004-0000-0100-000020000000}"/>
    <hyperlink ref="F283" r:id="rId34" xr:uid="{00000000-0004-0000-0100-000021000000}"/>
    <hyperlink ref="F289" r:id="rId35" xr:uid="{00000000-0004-0000-0100-000022000000}"/>
    <hyperlink ref="F294" r:id="rId36" xr:uid="{00000000-0004-0000-0100-000023000000}"/>
    <hyperlink ref="F300" r:id="rId37" xr:uid="{00000000-0004-0000-0100-000024000000}"/>
    <hyperlink ref="F304" r:id="rId38" xr:uid="{00000000-0004-0000-0100-000025000000}"/>
    <hyperlink ref="F308" r:id="rId39" xr:uid="{00000000-0004-0000-0100-000026000000}"/>
    <hyperlink ref="F312" r:id="rId40" xr:uid="{00000000-0004-0000-0100-000027000000}"/>
    <hyperlink ref="F319" r:id="rId41" xr:uid="{00000000-0004-0000-0100-000028000000}"/>
    <hyperlink ref="F326" r:id="rId42" xr:uid="{00000000-0004-0000-0100-000029000000}"/>
    <hyperlink ref="F330" r:id="rId43" xr:uid="{00000000-0004-0000-0100-00002A000000}"/>
    <hyperlink ref="F335" r:id="rId44" xr:uid="{00000000-0004-0000-0100-00002B000000}"/>
    <hyperlink ref="F341" r:id="rId45" xr:uid="{00000000-0004-0000-0100-00002C000000}"/>
    <hyperlink ref="F351" r:id="rId46" xr:uid="{00000000-0004-0000-0100-00002D000000}"/>
    <hyperlink ref="F355" r:id="rId47" xr:uid="{00000000-0004-0000-0100-00002E000000}"/>
    <hyperlink ref="F359" r:id="rId48" xr:uid="{00000000-0004-0000-0100-00002F000000}"/>
    <hyperlink ref="F364" r:id="rId49" xr:uid="{00000000-0004-0000-0100-000030000000}"/>
    <hyperlink ref="F367" r:id="rId50" xr:uid="{00000000-0004-0000-0100-000031000000}"/>
    <hyperlink ref="F371" r:id="rId51" xr:uid="{00000000-0004-0000-0100-000032000000}"/>
    <hyperlink ref="F375" r:id="rId52" xr:uid="{00000000-0004-0000-0100-000033000000}"/>
    <hyperlink ref="F378" r:id="rId53" xr:uid="{00000000-0004-0000-0100-000034000000}"/>
    <hyperlink ref="F383" r:id="rId54" xr:uid="{00000000-0004-0000-0100-000035000000}"/>
    <hyperlink ref="F387" r:id="rId55" xr:uid="{00000000-0004-0000-0100-000036000000}"/>
    <hyperlink ref="F391" r:id="rId56" xr:uid="{00000000-0004-0000-0100-000037000000}"/>
    <hyperlink ref="F396" r:id="rId57" xr:uid="{00000000-0004-0000-0100-000038000000}"/>
    <hyperlink ref="F400" r:id="rId58" xr:uid="{00000000-0004-0000-0100-000039000000}"/>
    <hyperlink ref="F405" r:id="rId59" xr:uid="{00000000-0004-0000-0100-00003A000000}"/>
    <hyperlink ref="F409" r:id="rId60" xr:uid="{00000000-0004-0000-0100-00003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70"/>
  <sheetViews>
    <sheetView showGridLines="0" topLeftCell="A45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89</v>
      </c>
      <c r="AZ2" s="84" t="s">
        <v>118</v>
      </c>
      <c r="BA2" s="84" t="s">
        <v>116</v>
      </c>
      <c r="BB2" s="84" t="s">
        <v>19</v>
      </c>
      <c r="BC2" s="84" t="s">
        <v>712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121</v>
      </c>
      <c r="BA3" s="84" t="s">
        <v>122</v>
      </c>
      <c r="BB3" s="84" t="s">
        <v>19</v>
      </c>
      <c r="BC3" s="84" t="s">
        <v>123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124</v>
      </c>
      <c r="BA4" s="84" t="s">
        <v>122</v>
      </c>
      <c r="BB4" s="84" t="s">
        <v>19</v>
      </c>
      <c r="BC4" s="84" t="s">
        <v>713</v>
      </c>
      <c r="BD4" s="84" t="s">
        <v>86</v>
      </c>
    </row>
    <row r="5" spans="2:56" ht="6.9" customHeight="1">
      <c r="B5" s="19"/>
      <c r="L5" s="19"/>
      <c r="AZ5" s="84" t="s">
        <v>126</v>
      </c>
      <c r="BA5" s="84" t="s">
        <v>126</v>
      </c>
      <c r="BB5" s="84" t="s">
        <v>19</v>
      </c>
      <c r="BC5" s="84" t="s">
        <v>714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128</v>
      </c>
      <c r="BA6" s="84" t="s">
        <v>129</v>
      </c>
      <c r="BB6" s="84" t="s">
        <v>19</v>
      </c>
      <c r="BC6" s="84" t="s">
        <v>715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716</v>
      </c>
      <c r="BA7" s="84" t="s">
        <v>133</v>
      </c>
      <c r="BB7" s="84" t="s">
        <v>19</v>
      </c>
      <c r="BC7" s="84" t="s">
        <v>717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139</v>
      </c>
      <c r="BA8" s="84" t="s">
        <v>140</v>
      </c>
      <c r="BB8" s="84" t="s">
        <v>19</v>
      </c>
      <c r="BC8" s="84" t="s">
        <v>141</v>
      </c>
      <c r="BD8" s="84" t="s">
        <v>86</v>
      </c>
    </row>
    <row r="9" spans="2:56" s="1" customFormat="1" ht="16.5" customHeight="1">
      <c r="B9" s="31"/>
      <c r="E9" s="284" t="s">
        <v>718</v>
      </c>
      <c r="F9" s="300"/>
      <c r="G9" s="300"/>
      <c r="H9" s="300"/>
      <c r="L9" s="31"/>
      <c r="AZ9" s="84" t="s">
        <v>142</v>
      </c>
      <c r="BA9" s="84" t="s">
        <v>140</v>
      </c>
      <c r="BB9" s="84" t="s">
        <v>19</v>
      </c>
      <c r="BC9" s="84" t="s">
        <v>719</v>
      </c>
      <c r="BD9" s="84" t="s">
        <v>86</v>
      </c>
    </row>
    <row r="10" spans="2:56" s="1" customFormat="1">
      <c r="B10" s="31"/>
      <c r="L10" s="31"/>
      <c r="AZ10" s="84" t="s">
        <v>144</v>
      </c>
      <c r="BA10" s="84" t="s">
        <v>720</v>
      </c>
      <c r="BB10" s="84" t="s">
        <v>19</v>
      </c>
      <c r="BC10" s="84" t="s">
        <v>721</v>
      </c>
      <c r="BD10" s="84" t="s">
        <v>86</v>
      </c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  <c r="AZ11" s="84" t="s">
        <v>722</v>
      </c>
      <c r="BA11" s="84" t="s">
        <v>723</v>
      </c>
      <c r="BB11" s="84" t="s">
        <v>19</v>
      </c>
      <c r="BC11" s="84" t="s">
        <v>724</v>
      </c>
      <c r="BD11" s="84" t="s">
        <v>86</v>
      </c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  <c r="AZ12" s="84" t="s">
        <v>150</v>
      </c>
      <c r="BA12" s="84" t="s">
        <v>150</v>
      </c>
      <c r="BB12" s="84" t="s">
        <v>19</v>
      </c>
      <c r="BC12" s="84" t="s">
        <v>725</v>
      </c>
      <c r="BD12" s="84" t="s">
        <v>86</v>
      </c>
    </row>
    <row r="13" spans="2:56" s="1" customFormat="1" ht="10.8" customHeight="1">
      <c r="B13" s="31"/>
      <c r="L13" s="31"/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ROUND(J92,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ROUND((SUM(BE92:BE369)),  2)</f>
        <v>0</v>
      </c>
      <c r="I33" s="89">
        <v>0.21</v>
      </c>
      <c r="J33" s="88">
        <f>ROUND(((SUM(BE92:BE369))*I33),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ROUND((SUM(BF92:BF369)),  2)</f>
        <v>0</v>
      </c>
      <c r="I34" s="89">
        <v>0.15</v>
      </c>
      <c r="J34" s="88">
        <f>ROUND(((SUM(BF92:BF369))*I34),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ROUND((SUM(BG92:BG369)),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ROUND((SUM(BH92:BH369)),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ROUND((SUM(BI92:BI369)),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16.5" customHeight="1">
      <c r="B50" s="31"/>
      <c r="E50" s="284" t="str">
        <f>E9</f>
        <v>01.1.2 - IO 01 - Vodovodní přivaděče - Výtlak z vrtu 2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J92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J93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J94</f>
        <v>0</v>
      </c>
      <c r="L61" s="103"/>
    </row>
    <row r="62" spans="2:47" s="9" customFormat="1" ht="19.95" customHeight="1">
      <c r="B62" s="103"/>
      <c r="D62" s="104" t="s">
        <v>158</v>
      </c>
      <c r="E62" s="105"/>
      <c r="F62" s="105"/>
      <c r="G62" s="105"/>
      <c r="H62" s="105"/>
      <c r="I62" s="105"/>
      <c r="J62" s="106">
        <f>J183</f>
        <v>0</v>
      </c>
      <c r="L62" s="103"/>
    </row>
    <row r="63" spans="2:47" s="9" customFormat="1" ht="19.95" customHeight="1">
      <c r="B63" s="103"/>
      <c r="D63" s="104" t="s">
        <v>160</v>
      </c>
      <c r="E63" s="105"/>
      <c r="F63" s="105"/>
      <c r="G63" s="105"/>
      <c r="H63" s="105"/>
      <c r="I63" s="105"/>
      <c r="J63" s="106">
        <f>J194</f>
        <v>0</v>
      </c>
      <c r="L63" s="103"/>
    </row>
    <row r="64" spans="2:47" s="9" customFormat="1" ht="19.95" customHeight="1">
      <c r="B64" s="103"/>
      <c r="D64" s="104" t="s">
        <v>163</v>
      </c>
      <c r="E64" s="105"/>
      <c r="F64" s="105"/>
      <c r="G64" s="105"/>
      <c r="H64" s="105"/>
      <c r="I64" s="105"/>
      <c r="J64" s="106">
        <f>J211</f>
        <v>0</v>
      </c>
      <c r="L64" s="103"/>
    </row>
    <row r="65" spans="2:12" s="9" customFormat="1" ht="19.95" customHeight="1">
      <c r="B65" s="103"/>
      <c r="D65" s="104" t="s">
        <v>164</v>
      </c>
      <c r="E65" s="105"/>
      <c r="F65" s="105"/>
      <c r="G65" s="105"/>
      <c r="H65" s="105"/>
      <c r="I65" s="105"/>
      <c r="J65" s="106">
        <f>J321</f>
        <v>0</v>
      </c>
      <c r="L65" s="103"/>
    </row>
    <row r="66" spans="2:12" s="9" customFormat="1" ht="19.95" customHeight="1">
      <c r="B66" s="103"/>
      <c r="D66" s="104" t="s">
        <v>165</v>
      </c>
      <c r="E66" s="105"/>
      <c r="F66" s="105"/>
      <c r="G66" s="105"/>
      <c r="H66" s="105"/>
      <c r="I66" s="105"/>
      <c r="J66" s="106">
        <f>J325</f>
        <v>0</v>
      </c>
      <c r="L66" s="103"/>
    </row>
    <row r="67" spans="2:12" s="9" customFormat="1" ht="19.95" customHeight="1">
      <c r="B67" s="103"/>
      <c r="D67" s="104" t="s">
        <v>166</v>
      </c>
      <c r="E67" s="105"/>
      <c r="F67" s="105"/>
      <c r="G67" s="105"/>
      <c r="H67" s="105"/>
      <c r="I67" s="105"/>
      <c r="J67" s="106">
        <f>J338</f>
        <v>0</v>
      </c>
      <c r="L67" s="103"/>
    </row>
    <row r="68" spans="2:12" s="8" customFormat="1" ht="24.9" customHeight="1">
      <c r="B68" s="99"/>
      <c r="D68" s="100" t="s">
        <v>726</v>
      </c>
      <c r="E68" s="101"/>
      <c r="F68" s="101"/>
      <c r="G68" s="101"/>
      <c r="H68" s="101"/>
      <c r="I68" s="101"/>
      <c r="J68" s="102">
        <f>J345</f>
        <v>0</v>
      </c>
      <c r="L68" s="99"/>
    </row>
    <row r="69" spans="2:12" s="9" customFormat="1" ht="19.95" customHeight="1">
      <c r="B69" s="103"/>
      <c r="D69" s="104" t="s">
        <v>727</v>
      </c>
      <c r="E69" s="105"/>
      <c r="F69" s="105"/>
      <c r="G69" s="105"/>
      <c r="H69" s="105"/>
      <c r="I69" s="105"/>
      <c r="J69" s="106">
        <f>J346</f>
        <v>0</v>
      </c>
      <c r="L69" s="103"/>
    </row>
    <row r="70" spans="2:12" s="8" customFormat="1" ht="24.9" customHeight="1">
      <c r="B70" s="99"/>
      <c r="D70" s="100" t="s">
        <v>169</v>
      </c>
      <c r="E70" s="101"/>
      <c r="F70" s="101"/>
      <c r="G70" s="101"/>
      <c r="H70" s="101"/>
      <c r="I70" s="101"/>
      <c r="J70" s="102">
        <f>J351</f>
        <v>0</v>
      </c>
      <c r="L70" s="99"/>
    </row>
    <row r="71" spans="2:12" s="9" customFormat="1" ht="19.95" customHeight="1">
      <c r="B71" s="103"/>
      <c r="D71" s="104" t="s">
        <v>170</v>
      </c>
      <c r="E71" s="105"/>
      <c r="F71" s="105"/>
      <c r="G71" s="105"/>
      <c r="H71" s="105"/>
      <c r="I71" s="105"/>
      <c r="J71" s="106">
        <f>J352</f>
        <v>0</v>
      </c>
      <c r="L71" s="103"/>
    </row>
    <row r="72" spans="2:12" s="9" customFormat="1" ht="19.95" customHeight="1">
      <c r="B72" s="103"/>
      <c r="D72" s="104" t="s">
        <v>171</v>
      </c>
      <c r="E72" s="105"/>
      <c r="F72" s="105"/>
      <c r="G72" s="105"/>
      <c r="H72" s="105"/>
      <c r="I72" s="105"/>
      <c r="J72" s="106">
        <f>J361</f>
        <v>0</v>
      </c>
      <c r="L72" s="103"/>
    </row>
    <row r="73" spans="2:12" s="1" customFormat="1" ht="21.75" customHeight="1">
      <c r="B73" s="31"/>
      <c r="L73" s="31"/>
    </row>
    <row r="74" spans="2:12" s="1" customFormat="1" ht="6.9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" customHeight="1">
      <c r="B79" s="31"/>
      <c r="C79" s="20" t="s">
        <v>172</v>
      </c>
      <c r="L79" s="31"/>
    </row>
    <row r="80" spans="2:12" s="1" customFormat="1" ht="6.9" customHeight="1">
      <c r="B80" s="31"/>
      <c r="L80" s="31"/>
    </row>
    <row r="81" spans="2:65" s="1" customFormat="1" ht="12" customHeight="1">
      <c r="B81" s="31"/>
      <c r="C81" s="26" t="s">
        <v>16</v>
      </c>
      <c r="L81" s="31"/>
    </row>
    <row r="82" spans="2:65" s="1" customFormat="1" ht="16.5" customHeight="1">
      <c r="B82" s="31"/>
      <c r="E82" s="301" t="str">
        <f>E7</f>
        <v>Vodovod Tošovice - I. Etapa</v>
      </c>
      <c r="F82" s="302"/>
      <c r="G82" s="302"/>
      <c r="H82" s="302"/>
      <c r="L82" s="31"/>
    </row>
    <row r="83" spans="2:65" s="1" customFormat="1" ht="12" customHeight="1">
      <c r="B83" s="31"/>
      <c r="C83" s="26" t="s">
        <v>131</v>
      </c>
      <c r="L83" s="31"/>
    </row>
    <row r="84" spans="2:65" s="1" customFormat="1" ht="16.5" customHeight="1">
      <c r="B84" s="31"/>
      <c r="E84" s="284" t="str">
        <f>E9</f>
        <v>01.1.2 - IO 01 - Vodovodní přivaděče - Výtlak z vrtu 2</v>
      </c>
      <c r="F84" s="300"/>
      <c r="G84" s="300"/>
      <c r="H84" s="300"/>
      <c r="L84" s="31"/>
    </row>
    <row r="85" spans="2:65" s="1" customFormat="1" ht="6.9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F12</f>
        <v>Odry</v>
      </c>
      <c r="I86" s="26" t="s">
        <v>23</v>
      </c>
      <c r="J86" s="48" t="str">
        <f>IF(J12="","",J12)</f>
        <v>28. 9. 2023</v>
      </c>
      <c r="L86" s="31"/>
    </row>
    <row r="87" spans="2:65" s="1" customFormat="1" ht="6.9" customHeight="1">
      <c r="B87" s="31"/>
      <c r="L87" s="31"/>
    </row>
    <row r="88" spans="2:65" s="1" customFormat="1" ht="15.15" customHeight="1">
      <c r="B88" s="31"/>
      <c r="C88" s="26" t="s">
        <v>25</v>
      </c>
      <c r="F88" s="24" t="str">
        <f>E15</f>
        <v>Město Odry</v>
      </c>
      <c r="I88" s="26" t="s">
        <v>33</v>
      </c>
      <c r="J88" s="29" t="str">
        <f>E21</f>
        <v>Hydroelko, s.r.o.</v>
      </c>
      <c r="L88" s="31"/>
    </row>
    <row r="89" spans="2:65" s="1" customFormat="1" ht="15.15" customHeight="1">
      <c r="B89" s="31"/>
      <c r="C89" s="26" t="s">
        <v>31</v>
      </c>
      <c r="F89" s="24" t="str">
        <f>IF(E18="","",E18)</f>
        <v>Vyplň údaj</v>
      </c>
      <c r="I89" s="26" t="s">
        <v>38</v>
      </c>
      <c r="J89" s="29" t="str">
        <f>E24</f>
        <v xml:space="preserve"> 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07"/>
      <c r="C91" s="108" t="s">
        <v>173</v>
      </c>
      <c r="D91" s="109" t="s">
        <v>61</v>
      </c>
      <c r="E91" s="109" t="s">
        <v>57</v>
      </c>
      <c r="F91" s="109" t="s">
        <v>58</v>
      </c>
      <c r="G91" s="109" t="s">
        <v>174</v>
      </c>
      <c r="H91" s="109" t="s">
        <v>175</v>
      </c>
      <c r="I91" s="109" t="s">
        <v>176</v>
      </c>
      <c r="J91" s="109" t="s">
        <v>154</v>
      </c>
      <c r="K91" s="110" t="s">
        <v>177</v>
      </c>
      <c r="L91" s="107"/>
      <c r="M91" s="55" t="s">
        <v>19</v>
      </c>
      <c r="N91" s="56" t="s">
        <v>46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8" customHeight="1">
      <c r="B92" s="31"/>
      <c r="C92" s="60" t="s">
        <v>184</v>
      </c>
      <c r="J92" s="111">
        <f>BK92</f>
        <v>0</v>
      </c>
      <c r="L92" s="31"/>
      <c r="M92" s="58"/>
      <c r="N92" s="49"/>
      <c r="O92" s="49"/>
      <c r="P92" s="112">
        <f>P93+P345+P351</f>
        <v>0</v>
      </c>
      <c r="Q92" s="49"/>
      <c r="R92" s="112">
        <f>R93+R345+R351</f>
        <v>8.1983337600000006</v>
      </c>
      <c r="S92" s="49"/>
      <c r="T92" s="113">
        <f>T93+T345+T351</f>
        <v>2.9567999999999999</v>
      </c>
      <c r="AT92" s="16" t="s">
        <v>75</v>
      </c>
      <c r="AU92" s="16" t="s">
        <v>155</v>
      </c>
      <c r="BK92" s="114">
        <f>BK93+BK345+BK351</f>
        <v>0</v>
      </c>
    </row>
    <row r="93" spans="2:65" s="11" customFormat="1" ht="25.95" customHeight="1">
      <c r="B93" s="115"/>
      <c r="D93" s="116" t="s">
        <v>75</v>
      </c>
      <c r="E93" s="117" t="s">
        <v>185</v>
      </c>
      <c r="F93" s="117" t="s">
        <v>186</v>
      </c>
      <c r="I93" s="118"/>
      <c r="J93" s="119">
        <f>BK93</f>
        <v>0</v>
      </c>
      <c r="L93" s="115"/>
      <c r="M93" s="120"/>
      <c r="P93" s="121">
        <f>P94+P183+P194+P211+P321+P325+P338</f>
        <v>0</v>
      </c>
      <c r="R93" s="121">
        <f>R94+R183+R194+R211+R321+R325+R338</f>
        <v>8.0371337599999997</v>
      </c>
      <c r="T93" s="122">
        <f>T94+T183+T194+T211+T321+T325+T338</f>
        <v>2.9567999999999999</v>
      </c>
      <c r="AR93" s="116" t="s">
        <v>84</v>
      </c>
      <c r="AT93" s="123" t="s">
        <v>75</v>
      </c>
      <c r="AU93" s="123" t="s">
        <v>76</v>
      </c>
      <c r="AY93" s="116" t="s">
        <v>187</v>
      </c>
      <c r="BK93" s="124">
        <f>BK94+BK183+BK194+BK211+BK321+BK325+BK338</f>
        <v>0</v>
      </c>
    </row>
    <row r="94" spans="2:65" s="11" customFormat="1" ht="22.8" customHeight="1">
      <c r="B94" s="115"/>
      <c r="D94" s="116" t="s">
        <v>75</v>
      </c>
      <c r="E94" s="125" t="s">
        <v>84</v>
      </c>
      <c r="F94" s="125" t="s">
        <v>188</v>
      </c>
      <c r="I94" s="118"/>
      <c r="J94" s="126">
        <f>BK94</f>
        <v>0</v>
      </c>
      <c r="L94" s="115"/>
      <c r="M94" s="120"/>
      <c r="P94" s="121">
        <f>SUM(P95:P182)</f>
        <v>0</v>
      </c>
      <c r="R94" s="121">
        <f>SUM(R95:R182)</f>
        <v>0.92514060000000009</v>
      </c>
      <c r="T94" s="122">
        <f>SUM(T95:T182)</f>
        <v>0</v>
      </c>
      <c r="AR94" s="116" t="s">
        <v>84</v>
      </c>
      <c r="AT94" s="123" t="s">
        <v>75</v>
      </c>
      <c r="AU94" s="123" t="s">
        <v>84</v>
      </c>
      <c r="AY94" s="116" t="s">
        <v>187</v>
      </c>
      <c r="BK94" s="124">
        <f>SUM(BK95:BK182)</f>
        <v>0</v>
      </c>
    </row>
    <row r="95" spans="2:65" s="1" customFormat="1" ht="24.15" customHeight="1">
      <c r="B95" s="31"/>
      <c r="C95" s="127" t="s">
        <v>84</v>
      </c>
      <c r="D95" s="127" t="s">
        <v>189</v>
      </c>
      <c r="E95" s="128" t="s">
        <v>728</v>
      </c>
      <c r="F95" s="129" t="s">
        <v>729</v>
      </c>
      <c r="G95" s="130" t="s">
        <v>730</v>
      </c>
      <c r="H95" s="131">
        <v>96</v>
      </c>
      <c r="I95" s="132"/>
      <c r="J95" s="133">
        <f>ROUND(I95*H95,2)</f>
        <v>0</v>
      </c>
      <c r="K95" s="129" t="s">
        <v>193</v>
      </c>
      <c r="L95" s="31"/>
      <c r="M95" s="134" t="s">
        <v>19</v>
      </c>
      <c r="N95" s="135" t="s">
        <v>47</v>
      </c>
      <c r="P95" s="136">
        <f>O95*H95</f>
        <v>0</v>
      </c>
      <c r="Q95" s="136">
        <v>3.0000000000000001E-5</v>
      </c>
      <c r="R95" s="136">
        <f>Q95*H95</f>
        <v>2.8800000000000002E-3</v>
      </c>
      <c r="S95" s="136">
        <v>0</v>
      </c>
      <c r="T95" s="137">
        <f>S95*H95</f>
        <v>0</v>
      </c>
      <c r="AR95" s="138" t="s">
        <v>194</v>
      </c>
      <c r="AT95" s="138" t="s">
        <v>189</v>
      </c>
      <c r="AU95" s="138" t="s">
        <v>86</v>
      </c>
      <c r="AY95" s="16" t="s">
        <v>187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84</v>
      </c>
      <c r="BK95" s="139">
        <f>ROUND(I95*H95,2)</f>
        <v>0</v>
      </c>
      <c r="BL95" s="16" t="s">
        <v>194</v>
      </c>
      <c r="BM95" s="138" t="s">
        <v>731</v>
      </c>
    </row>
    <row r="96" spans="2:65" s="1" customFormat="1" ht="19.2">
      <c r="B96" s="31"/>
      <c r="D96" s="140" t="s">
        <v>196</v>
      </c>
      <c r="F96" s="141" t="s">
        <v>732</v>
      </c>
      <c r="I96" s="142"/>
      <c r="L96" s="31"/>
      <c r="M96" s="143"/>
      <c r="T96" s="52"/>
      <c r="AT96" s="16" t="s">
        <v>196</v>
      </c>
      <c r="AU96" s="16" t="s">
        <v>86</v>
      </c>
    </row>
    <row r="97" spans="2:65" s="1" customFormat="1">
      <c r="B97" s="31"/>
      <c r="D97" s="144" t="s">
        <v>198</v>
      </c>
      <c r="F97" s="145" t="s">
        <v>733</v>
      </c>
      <c r="I97" s="142"/>
      <c r="L97" s="31"/>
      <c r="M97" s="143"/>
      <c r="T97" s="52"/>
      <c r="AT97" s="16" t="s">
        <v>198</v>
      </c>
      <c r="AU97" s="16" t="s">
        <v>86</v>
      </c>
    </row>
    <row r="98" spans="2:65" s="12" customFormat="1">
      <c r="B98" s="146"/>
      <c r="D98" s="140" t="s">
        <v>200</v>
      </c>
      <c r="E98" s="147" t="s">
        <v>19</v>
      </c>
      <c r="F98" s="148" t="s">
        <v>734</v>
      </c>
      <c r="H98" s="149">
        <v>96</v>
      </c>
      <c r="I98" s="150"/>
      <c r="L98" s="146"/>
      <c r="M98" s="151"/>
      <c r="T98" s="152"/>
      <c r="AT98" s="147" t="s">
        <v>200</v>
      </c>
      <c r="AU98" s="147" t="s">
        <v>86</v>
      </c>
      <c r="AV98" s="12" t="s">
        <v>86</v>
      </c>
      <c r="AW98" s="12" t="s">
        <v>37</v>
      </c>
      <c r="AX98" s="12" t="s">
        <v>84</v>
      </c>
      <c r="AY98" s="147" t="s">
        <v>187</v>
      </c>
    </row>
    <row r="99" spans="2:65" s="1" customFormat="1" ht="24.15" customHeight="1">
      <c r="B99" s="31"/>
      <c r="C99" s="127" t="s">
        <v>86</v>
      </c>
      <c r="D99" s="127" t="s">
        <v>189</v>
      </c>
      <c r="E99" s="128" t="s">
        <v>190</v>
      </c>
      <c r="F99" s="129" t="s">
        <v>191</v>
      </c>
      <c r="G99" s="130" t="s">
        <v>192</v>
      </c>
      <c r="H99" s="131">
        <v>289.60000000000002</v>
      </c>
      <c r="I99" s="132"/>
      <c r="J99" s="133">
        <f>ROUND(I99*H99,2)</f>
        <v>0</v>
      </c>
      <c r="K99" s="129" t="s">
        <v>193</v>
      </c>
      <c r="L99" s="31"/>
      <c r="M99" s="134" t="s">
        <v>19</v>
      </c>
      <c r="N99" s="135" t="s">
        <v>47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194</v>
      </c>
      <c r="AT99" s="138" t="s">
        <v>189</v>
      </c>
      <c r="AU99" s="138" t="s">
        <v>86</v>
      </c>
      <c r="AY99" s="16" t="s">
        <v>187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84</v>
      </c>
      <c r="BK99" s="139">
        <f>ROUND(I99*H99,2)</f>
        <v>0</v>
      </c>
      <c r="BL99" s="16" t="s">
        <v>194</v>
      </c>
      <c r="BM99" s="138" t="s">
        <v>735</v>
      </c>
    </row>
    <row r="100" spans="2:65" s="1" customFormat="1" ht="19.2">
      <c r="B100" s="31"/>
      <c r="D100" s="140" t="s">
        <v>196</v>
      </c>
      <c r="F100" s="141" t="s">
        <v>197</v>
      </c>
      <c r="I100" s="142"/>
      <c r="L100" s="31"/>
      <c r="M100" s="143"/>
      <c r="T100" s="52"/>
      <c r="AT100" s="16" t="s">
        <v>196</v>
      </c>
      <c r="AU100" s="16" t="s">
        <v>86</v>
      </c>
    </row>
    <row r="101" spans="2:65" s="1" customFormat="1">
      <c r="B101" s="31"/>
      <c r="D101" s="144" t="s">
        <v>198</v>
      </c>
      <c r="F101" s="145" t="s">
        <v>199</v>
      </c>
      <c r="I101" s="142"/>
      <c r="L101" s="31"/>
      <c r="M101" s="143"/>
      <c r="T101" s="52"/>
      <c r="AT101" s="16" t="s">
        <v>198</v>
      </c>
      <c r="AU101" s="16" t="s">
        <v>86</v>
      </c>
    </row>
    <row r="102" spans="2:65" s="12" customFormat="1">
      <c r="B102" s="146"/>
      <c r="D102" s="140" t="s">
        <v>200</v>
      </c>
      <c r="E102" s="147" t="s">
        <v>128</v>
      </c>
      <c r="F102" s="148" t="s">
        <v>736</v>
      </c>
      <c r="H102" s="149">
        <v>289.60000000000002</v>
      </c>
      <c r="I102" s="150"/>
      <c r="L102" s="146"/>
      <c r="M102" s="151"/>
      <c r="T102" s="152"/>
      <c r="AT102" s="147" t="s">
        <v>200</v>
      </c>
      <c r="AU102" s="147" t="s">
        <v>86</v>
      </c>
      <c r="AV102" s="12" t="s">
        <v>86</v>
      </c>
      <c r="AW102" s="12" t="s">
        <v>37</v>
      </c>
      <c r="AX102" s="12" t="s">
        <v>84</v>
      </c>
      <c r="AY102" s="147" t="s">
        <v>187</v>
      </c>
    </row>
    <row r="103" spans="2:65" s="1" customFormat="1" ht="33" customHeight="1">
      <c r="B103" s="31"/>
      <c r="C103" s="127" t="s">
        <v>209</v>
      </c>
      <c r="D103" s="127" t="s">
        <v>189</v>
      </c>
      <c r="E103" s="128" t="s">
        <v>737</v>
      </c>
      <c r="F103" s="129" t="s">
        <v>738</v>
      </c>
      <c r="G103" s="130" t="s">
        <v>204</v>
      </c>
      <c r="H103" s="131">
        <v>118.804</v>
      </c>
      <c r="I103" s="132"/>
      <c r="J103" s="133">
        <f>ROUND(I103*H103,2)</f>
        <v>0</v>
      </c>
      <c r="K103" s="129" t="s">
        <v>193</v>
      </c>
      <c r="L103" s="31"/>
      <c r="M103" s="134" t="s">
        <v>19</v>
      </c>
      <c r="N103" s="135" t="s">
        <v>47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194</v>
      </c>
      <c r="AT103" s="138" t="s">
        <v>189</v>
      </c>
      <c r="AU103" s="138" t="s">
        <v>86</v>
      </c>
      <c r="AY103" s="16" t="s">
        <v>187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84</v>
      </c>
      <c r="BK103" s="139">
        <f>ROUND(I103*H103,2)</f>
        <v>0</v>
      </c>
      <c r="BL103" s="16" t="s">
        <v>194</v>
      </c>
      <c r="BM103" s="138" t="s">
        <v>739</v>
      </c>
    </row>
    <row r="104" spans="2:65" s="1" customFormat="1" ht="28.8">
      <c r="B104" s="31"/>
      <c r="D104" s="140" t="s">
        <v>196</v>
      </c>
      <c r="F104" s="141" t="s">
        <v>740</v>
      </c>
      <c r="I104" s="142"/>
      <c r="L104" s="31"/>
      <c r="M104" s="143"/>
      <c r="T104" s="52"/>
      <c r="AT104" s="16" t="s">
        <v>196</v>
      </c>
      <c r="AU104" s="16" t="s">
        <v>86</v>
      </c>
    </row>
    <row r="105" spans="2:65" s="1" customFormat="1">
      <c r="B105" s="31"/>
      <c r="D105" s="144" t="s">
        <v>198</v>
      </c>
      <c r="F105" s="145" t="s">
        <v>741</v>
      </c>
      <c r="I105" s="142"/>
      <c r="L105" s="31"/>
      <c r="M105" s="143"/>
      <c r="T105" s="52"/>
      <c r="AT105" s="16" t="s">
        <v>198</v>
      </c>
      <c r="AU105" s="16" t="s">
        <v>86</v>
      </c>
    </row>
    <row r="106" spans="2:65" s="12" customFormat="1">
      <c r="B106" s="146"/>
      <c r="D106" s="140" t="s">
        <v>200</v>
      </c>
      <c r="E106" s="147" t="s">
        <v>144</v>
      </c>
      <c r="F106" s="148" t="s">
        <v>742</v>
      </c>
      <c r="H106" s="149">
        <v>118.804</v>
      </c>
      <c r="I106" s="150"/>
      <c r="L106" s="146"/>
      <c r="M106" s="151"/>
      <c r="T106" s="152"/>
      <c r="AT106" s="147" t="s">
        <v>200</v>
      </c>
      <c r="AU106" s="147" t="s">
        <v>86</v>
      </c>
      <c r="AV106" s="12" t="s">
        <v>86</v>
      </c>
      <c r="AW106" s="12" t="s">
        <v>37</v>
      </c>
      <c r="AX106" s="12" t="s">
        <v>84</v>
      </c>
      <c r="AY106" s="147" t="s">
        <v>187</v>
      </c>
    </row>
    <row r="107" spans="2:65" s="1" customFormat="1" ht="33" customHeight="1">
      <c r="B107" s="31"/>
      <c r="C107" s="127" t="s">
        <v>194</v>
      </c>
      <c r="D107" s="127" t="s">
        <v>189</v>
      </c>
      <c r="E107" s="128" t="s">
        <v>210</v>
      </c>
      <c r="F107" s="129" t="s">
        <v>211</v>
      </c>
      <c r="G107" s="130" t="s">
        <v>204</v>
      </c>
      <c r="H107" s="131">
        <v>1.1200000000000001</v>
      </c>
      <c r="I107" s="132"/>
      <c r="J107" s="133">
        <f>ROUND(I107*H107,2)</f>
        <v>0</v>
      </c>
      <c r="K107" s="129" t="s">
        <v>193</v>
      </c>
      <c r="L107" s="31"/>
      <c r="M107" s="134" t="s">
        <v>19</v>
      </c>
      <c r="N107" s="135" t="s">
        <v>47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194</v>
      </c>
      <c r="AT107" s="138" t="s">
        <v>189</v>
      </c>
      <c r="AU107" s="138" t="s">
        <v>86</v>
      </c>
      <c r="AY107" s="16" t="s">
        <v>187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84</v>
      </c>
      <c r="BK107" s="139">
        <f>ROUND(I107*H107,2)</f>
        <v>0</v>
      </c>
      <c r="BL107" s="16" t="s">
        <v>194</v>
      </c>
      <c r="BM107" s="138" t="s">
        <v>743</v>
      </c>
    </row>
    <row r="108" spans="2:65" s="1" customFormat="1" ht="28.8">
      <c r="B108" s="31"/>
      <c r="D108" s="140" t="s">
        <v>196</v>
      </c>
      <c r="F108" s="141" t="s">
        <v>213</v>
      </c>
      <c r="I108" s="142"/>
      <c r="L108" s="31"/>
      <c r="M108" s="143"/>
      <c r="T108" s="52"/>
      <c r="AT108" s="16" t="s">
        <v>196</v>
      </c>
      <c r="AU108" s="16" t="s">
        <v>86</v>
      </c>
    </row>
    <row r="109" spans="2:65" s="1" customFormat="1">
      <c r="B109" s="31"/>
      <c r="D109" s="144" t="s">
        <v>198</v>
      </c>
      <c r="F109" s="145" t="s">
        <v>214</v>
      </c>
      <c r="I109" s="142"/>
      <c r="L109" s="31"/>
      <c r="M109" s="143"/>
      <c r="T109" s="52"/>
      <c r="AT109" s="16" t="s">
        <v>198</v>
      </c>
      <c r="AU109" s="16" t="s">
        <v>86</v>
      </c>
    </row>
    <row r="110" spans="2:65" s="12" customFormat="1">
      <c r="B110" s="146"/>
      <c r="D110" s="140" t="s">
        <v>200</v>
      </c>
      <c r="E110" s="147" t="s">
        <v>139</v>
      </c>
      <c r="F110" s="148" t="s">
        <v>215</v>
      </c>
      <c r="H110" s="149">
        <v>1.1200000000000001</v>
      </c>
      <c r="I110" s="150"/>
      <c r="L110" s="146"/>
      <c r="M110" s="151"/>
      <c r="T110" s="152"/>
      <c r="AT110" s="147" t="s">
        <v>200</v>
      </c>
      <c r="AU110" s="147" t="s">
        <v>86</v>
      </c>
      <c r="AV110" s="12" t="s">
        <v>86</v>
      </c>
      <c r="AW110" s="12" t="s">
        <v>37</v>
      </c>
      <c r="AX110" s="12" t="s">
        <v>84</v>
      </c>
      <c r="AY110" s="147" t="s">
        <v>187</v>
      </c>
    </row>
    <row r="111" spans="2:65" s="1" customFormat="1" ht="33" customHeight="1">
      <c r="B111" s="31"/>
      <c r="C111" s="127" t="s">
        <v>222</v>
      </c>
      <c r="D111" s="127" t="s">
        <v>189</v>
      </c>
      <c r="E111" s="128" t="s">
        <v>216</v>
      </c>
      <c r="F111" s="129" t="s">
        <v>217</v>
      </c>
      <c r="G111" s="130" t="s">
        <v>204</v>
      </c>
      <c r="H111" s="131">
        <v>30.96</v>
      </c>
      <c r="I111" s="132"/>
      <c r="J111" s="133">
        <f>ROUND(I111*H111,2)</f>
        <v>0</v>
      </c>
      <c r="K111" s="129" t="s">
        <v>193</v>
      </c>
      <c r="L111" s="31"/>
      <c r="M111" s="134" t="s">
        <v>19</v>
      </c>
      <c r="N111" s="135" t="s">
        <v>47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194</v>
      </c>
      <c r="AT111" s="138" t="s">
        <v>189</v>
      </c>
      <c r="AU111" s="138" t="s">
        <v>86</v>
      </c>
      <c r="AY111" s="16" t="s">
        <v>187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84</v>
      </c>
      <c r="BK111" s="139">
        <f>ROUND(I111*H111,2)</f>
        <v>0</v>
      </c>
      <c r="BL111" s="16" t="s">
        <v>194</v>
      </c>
      <c r="BM111" s="138" t="s">
        <v>744</v>
      </c>
    </row>
    <row r="112" spans="2:65" s="1" customFormat="1" ht="28.8">
      <c r="B112" s="31"/>
      <c r="D112" s="140" t="s">
        <v>196</v>
      </c>
      <c r="F112" s="141" t="s">
        <v>219</v>
      </c>
      <c r="I112" s="142"/>
      <c r="L112" s="31"/>
      <c r="M112" s="143"/>
      <c r="T112" s="52"/>
      <c r="AT112" s="16" t="s">
        <v>196</v>
      </c>
      <c r="AU112" s="16" t="s">
        <v>86</v>
      </c>
    </row>
    <row r="113" spans="2:65" s="1" customFormat="1">
      <c r="B113" s="31"/>
      <c r="D113" s="144" t="s">
        <v>198</v>
      </c>
      <c r="F113" s="145" t="s">
        <v>220</v>
      </c>
      <c r="I113" s="142"/>
      <c r="L113" s="31"/>
      <c r="M113" s="143"/>
      <c r="T113" s="52"/>
      <c r="AT113" s="16" t="s">
        <v>198</v>
      </c>
      <c r="AU113" s="16" t="s">
        <v>86</v>
      </c>
    </row>
    <row r="114" spans="2:65" s="12" customFormat="1">
      <c r="B114" s="146"/>
      <c r="D114" s="140" t="s">
        <v>200</v>
      </c>
      <c r="E114" s="147" t="s">
        <v>142</v>
      </c>
      <c r="F114" s="148" t="s">
        <v>745</v>
      </c>
      <c r="H114" s="149">
        <v>30.96</v>
      </c>
      <c r="I114" s="150"/>
      <c r="L114" s="146"/>
      <c r="M114" s="151"/>
      <c r="T114" s="152"/>
      <c r="AT114" s="147" t="s">
        <v>200</v>
      </c>
      <c r="AU114" s="147" t="s">
        <v>86</v>
      </c>
      <c r="AV114" s="12" t="s">
        <v>86</v>
      </c>
      <c r="AW114" s="12" t="s">
        <v>37</v>
      </c>
      <c r="AX114" s="12" t="s">
        <v>84</v>
      </c>
      <c r="AY114" s="147" t="s">
        <v>187</v>
      </c>
    </row>
    <row r="115" spans="2:65" s="1" customFormat="1" ht="33" customHeight="1">
      <c r="B115" s="31"/>
      <c r="C115" s="127" t="s">
        <v>229</v>
      </c>
      <c r="D115" s="127" t="s">
        <v>189</v>
      </c>
      <c r="E115" s="128" t="s">
        <v>746</v>
      </c>
      <c r="F115" s="129" t="s">
        <v>747</v>
      </c>
      <c r="G115" s="130" t="s">
        <v>204</v>
      </c>
      <c r="H115" s="131">
        <v>141.58500000000001</v>
      </c>
      <c r="I115" s="132"/>
      <c r="J115" s="133">
        <f>ROUND(I115*H115,2)</f>
        <v>0</v>
      </c>
      <c r="K115" s="129" t="s">
        <v>193</v>
      </c>
      <c r="L115" s="31"/>
      <c r="M115" s="134" t="s">
        <v>19</v>
      </c>
      <c r="N115" s="135" t="s">
        <v>47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194</v>
      </c>
      <c r="AT115" s="138" t="s">
        <v>189</v>
      </c>
      <c r="AU115" s="138" t="s">
        <v>86</v>
      </c>
      <c r="AY115" s="16" t="s">
        <v>187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84</v>
      </c>
      <c r="BK115" s="139">
        <f>ROUND(I115*H115,2)</f>
        <v>0</v>
      </c>
      <c r="BL115" s="16" t="s">
        <v>194</v>
      </c>
      <c r="BM115" s="138" t="s">
        <v>748</v>
      </c>
    </row>
    <row r="116" spans="2:65" s="1" customFormat="1" ht="28.8">
      <c r="B116" s="31"/>
      <c r="D116" s="140" t="s">
        <v>196</v>
      </c>
      <c r="F116" s="141" t="s">
        <v>749</v>
      </c>
      <c r="I116" s="142"/>
      <c r="L116" s="31"/>
      <c r="M116" s="143"/>
      <c r="T116" s="52"/>
      <c r="AT116" s="16" t="s">
        <v>196</v>
      </c>
      <c r="AU116" s="16" t="s">
        <v>86</v>
      </c>
    </row>
    <row r="117" spans="2:65" s="1" customFormat="1">
      <c r="B117" s="31"/>
      <c r="D117" s="144" t="s">
        <v>198</v>
      </c>
      <c r="F117" s="145" t="s">
        <v>750</v>
      </c>
      <c r="I117" s="142"/>
      <c r="L117" s="31"/>
      <c r="M117" s="143"/>
      <c r="T117" s="52"/>
      <c r="AT117" s="16" t="s">
        <v>198</v>
      </c>
      <c r="AU117" s="16" t="s">
        <v>86</v>
      </c>
    </row>
    <row r="118" spans="2:65" s="12" customFormat="1" ht="20.399999999999999">
      <c r="B118" s="146"/>
      <c r="D118" s="140" t="s">
        <v>200</v>
      </c>
      <c r="E118" s="147" t="s">
        <v>722</v>
      </c>
      <c r="F118" s="148" t="s">
        <v>751</v>
      </c>
      <c r="H118" s="149">
        <v>141.58500000000001</v>
      </c>
      <c r="I118" s="150"/>
      <c r="L118" s="146"/>
      <c r="M118" s="151"/>
      <c r="T118" s="152"/>
      <c r="AT118" s="147" t="s">
        <v>200</v>
      </c>
      <c r="AU118" s="147" t="s">
        <v>86</v>
      </c>
      <c r="AV118" s="12" t="s">
        <v>86</v>
      </c>
      <c r="AW118" s="12" t="s">
        <v>37</v>
      </c>
      <c r="AX118" s="12" t="s">
        <v>84</v>
      </c>
      <c r="AY118" s="147" t="s">
        <v>187</v>
      </c>
    </row>
    <row r="119" spans="2:65" s="1" customFormat="1" ht="44.25" customHeight="1">
      <c r="B119" s="31"/>
      <c r="C119" s="127" t="s">
        <v>235</v>
      </c>
      <c r="D119" s="127" t="s">
        <v>189</v>
      </c>
      <c r="E119" s="128" t="s">
        <v>752</v>
      </c>
      <c r="F119" s="129" t="s">
        <v>753</v>
      </c>
      <c r="G119" s="130" t="s">
        <v>460</v>
      </c>
      <c r="H119" s="131">
        <v>32.5</v>
      </c>
      <c r="I119" s="132"/>
      <c r="J119" s="133">
        <f>ROUND(I119*H119,2)</f>
        <v>0</v>
      </c>
      <c r="K119" s="129" t="s">
        <v>193</v>
      </c>
      <c r="L119" s="31"/>
      <c r="M119" s="134" t="s">
        <v>19</v>
      </c>
      <c r="N119" s="135" t="s">
        <v>47</v>
      </c>
      <c r="P119" s="136">
        <f>O119*H119</f>
        <v>0</v>
      </c>
      <c r="Q119" s="136">
        <v>4.4000000000000003E-3</v>
      </c>
      <c r="R119" s="136">
        <f>Q119*H119</f>
        <v>0.14300000000000002</v>
      </c>
      <c r="S119" s="136">
        <v>0</v>
      </c>
      <c r="T119" s="137">
        <f>S119*H119</f>
        <v>0</v>
      </c>
      <c r="AR119" s="138" t="s">
        <v>194</v>
      </c>
      <c r="AT119" s="138" t="s">
        <v>189</v>
      </c>
      <c r="AU119" s="138" t="s">
        <v>86</v>
      </c>
      <c r="AY119" s="16" t="s">
        <v>187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84</v>
      </c>
      <c r="BK119" s="139">
        <f>ROUND(I119*H119,2)</f>
        <v>0</v>
      </c>
      <c r="BL119" s="16" t="s">
        <v>194</v>
      </c>
      <c r="BM119" s="138" t="s">
        <v>754</v>
      </c>
    </row>
    <row r="120" spans="2:65" s="1" customFormat="1" ht="28.8">
      <c r="B120" s="31"/>
      <c r="D120" s="140" t="s">
        <v>196</v>
      </c>
      <c r="F120" s="141" t="s">
        <v>755</v>
      </c>
      <c r="I120" s="142"/>
      <c r="L120" s="31"/>
      <c r="M120" s="143"/>
      <c r="T120" s="52"/>
      <c r="AT120" s="16" t="s">
        <v>196</v>
      </c>
      <c r="AU120" s="16" t="s">
        <v>86</v>
      </c>
    </row>
    <row r="121" spans="2:65" s="1" customFormat="1">
      <c r="B121" s="31"/>
      <c r="D121" s="144" t="s">
        <v>198</v>
      </c>
      <c r="F121" s="145" t="s">
        <v>756</v>
      </c>
      <c r="I121" s="142"/>
      <c r="L121" s="31"/>
      <c r="M121" s="143"/>
      <c r="T121" s="52"/>
      <c r="AT121" s="16" t="s">
        <v>198</v>
      </c>
      <c r="AU121" s="16" t="s">
        <v>86</v>
      </c>
    </row>
    <row r="122" spans="2:65" s="12" customFormat="1">
      <c r="B122" s="146"/>
      <c r="D122" s="140" t="s">
        <v>200</v>
      </c>
      <c r="E122" s="147" t="s">
        <v>19</v>
      </c>
      <c r="F122" s="148" t="s">
        <v>757</v>
      </c>
      <c r="H122" s="149">
        <v>32.5</v>
      </c>
      <c r="I122" s="150"/>
      <c r="L122" s="146"/>
      <c r="M122" s="151"/>
      <c r="T122" s="152"/>
      <c r="AT122" s="147" t="s">
        <v>200</v>
      </c>
      <c r="AU122" s="147" t="s">
        <v>86</v>
      </c>
      <c r="AV122" s="12" t="s">
        <v>86</v>
      </c>
      <c r="AW122" s="12" t="s">
        <v>37</v>
      </c>
      <c r="AX122" s="12" t="s">
        <v>84</v>
      </c>
      <c r="AY122" s="147" t="s">
        <v>187</v>
      </c>
    </row>
    <row r="123" spans="2:65" s="1" customFormat="1" ht="24.15" customHeight="1">
      <c r="B123" s="31"/>
      <c r="C123" s="160" t="s">
        <v>243</v>
      </c>
      <c r="D123" s="160" t="s">
        <v>267</v>
      </c>
      <c r="E123" s="161" t="s">
        <v>758</v>
      </c>
      <c r="F123" s="162" t="s">
        <v>759</v>
      </c>
      <c r="G123" s="163" t="s">
        <v>460</v>
      </c>
      <c r="H123" s="164">
        <v>32.5</v>
      </c>
      <c r="I123" s="165"/>
      <c r="J123" s="166">
        <f>ROUND(I123*H123,2)</f>
        <v>0</v>
      </c>
      <c r="K123" s="162" t="s">
        <v>193</v>
      </c>
      <c r="L123" s="167"/>
      <c r="M123" s="168" t="s">
        <v>19</v>
      </c>
      <c r="N123" s="169" t="s">
        <v>47</v>
      </c>
      <c r="P123" s="136">
        <f>O123*H123</f>
        <v>0</v>
      </c>
      <c r="Q123" s="136">
        <v>1.3100000000000001E-2</v>
      </c>
      <c r="R123" s="136">
        <f>Q123*H123</f>
        <v>0.42575000000000002</v>
      </c>
      <c r="S123" s="136">
        <v>0</v>
      </c>
      <c r="T123" s="137">
        <f>S123*H123</f>
        <v>0</v>
      </c>
      <c r="AR123" s="138" t="s">
        <v>243</v>
      </c>
      <c r="AT123" s="138" t="s">
        <v>267</v>
      </c>
      <c r="AU123" s="138" t="s">
        <v>86</v>
      </c>
      <c r="AY123" s="16" t="s">
        <v>187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84</v>
      </c>
      <c r="BK123" s="139">
        <f>ROUND(I123*H123,2)</f>
        <v>0</v>
      </c>
      <c r="BL123" s="16" t="s">
        <v>194</v>
      </c>
      <c r="BM123" s="138" t="s">
        <v>760</v>
      </c>
    </row>
    <row r="124" spans="2:65" s="1" customFormat="1" ht="19.2">
      <c r="B124" s="31"/>
      <c r="D124" s="140" t="s">
        <v>196</v>
      </c>
      <c r="F124" s="141" t="s">
        <v>759</v>
      </c>
      <c r="I124" s="142"/>
      <c r="L124" s="31"/>
      <c r="M124" s="143"/>
      <c r="T124" s="52"/>
      <c r="AT124" s="16" t="s">
        <v>196</v>
      </c>
      <c r="AU124" s="16" t="s">
        <v>86</v>
      </c>
    </row>
    <row r="125" spans="2:65" s="12" customFormat="1">
      <c r="B125" s="146"/>
      <c r="D125" s="140" t="s">
        <v>200</v>
      </c>
      <c r="E125" s="147" t="s">
        <v>19</v>
      </c>
      <c r="F125" s="148" t="s">
        <v>757</v>
      </c>
      <c r="H125" s="149">
        <v>32.5</v>
      </c>
      <c r="I125" s="150"/>
      <c r="L125" s="146"/>
      <c r="M125" s="151"/>
      <c r="T125" s="152"/>
      <c r="AT125" s="147" t="s">
        <v>200</v>
      </c>
      <c r="AU125" s="147" t="s">
        <v>86</v>
      </c>
      <c r="AV125" s="12" t="s">
        <v>86</v>
      </c>
      <c r="AW125" s="12" t="s">
        <v>37</v>
      </c>
      <c r="AX125" s="12" t="s">
        <v>84</v>
      </c>
      <c r="AY125" s="147" t="s">
        <v>187</v>
      </c>
    </row>
    <row r="126" spans="2:65" s="1" customFormat="1" ht="24.15" customHeight="1">
      <c r="B126" s="31"/>
      <c r="C126" s="127" t="s">
        <v>252</v>
      </c>
      <c r="D126" s="127" t="s">
        <v>189</v>
      </c>
      <c r="E126" s="128" t="s">
        <v>761</v>
      </c>
      <c r="F126" s="129" t="s">
        <v>762</v>
      </c>
      <c r="G126" s="130" t="s">
        <v>204</v>
      </c>
      <c r="H126" s="131">
        <v>132</v>
      </c>
      <c r="I126" s="132"/>
      <c r="J126" s="133">
        <f>ROUND(I126*H126,2)</f>
        <v>0</v>
      </c>
      <c r="K126" s="129" t="s">
        <v>193</v>
      </c>
      <c r="L126" s="31"/>
      <c r="M126" s="134" t="s">
        <v>19</v>
      </c>
      <c r="N126" s="135" t="s">
        <v>47</v>
      </c>
      <c r="P126" s="136">
        <f>O126*H126</f>
        <v>0</v>
      </c>
      <c r="Q126" s="136">
        <v>1.39E-3</v>
      </c>
      <c r="R126" s="136">
        <f>Q126*H126</f>
        <v>0.18348</v>
      </c>
      <c r="S126" s="136">
        <v>0</v>
      </c>
      <c r="T126" s="137">
        <f>S126*H126</f>
        <v>0</v>
      </c>
      <c r="AR126" s="138" t="s">
        <v>194</v>
      </c>
      <c r="AT126" s="138" t="s">
        <v>189</v>
      </c>
      <c r="AU126" s="138" t="s">
        <v>86</v>
      </c>
      <c r="AY126" s="16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84</v>
      </c>
      <c r="BK126" s="139">
        <f>ROUND(I126*H126,2)</f>
        <v>0</v>
      </c>
      <c r="BL126" s="16" t="s">
        <v>194</v>
      </c>
      <c r="BM126" s="138" t="s">
        <v>763</v>
      </c>
    </row>
    <row r="127" spans="2:65" s="1" customFormat="1" ht="19.2">
      <c r="B127" s="31"/>
      <c r="D127" s="140" t="s">
        <v>196</v>
      </c>
      <c r="F127" s="141" t="s">
        <v>764</v>
      </c>
      <c r="I127" s="142"/>
      <c r="L127" s="31"/>
      <c r="M127" s="143"/>
      <c r="T127" s="52"/>
      <c r="AT127" s="16" t="s">
        <v>196</v>
      </c>
      <c r="AU127" s="16" t="s">
        <v>86</v>
      </c>
    </row>
    <row r="128" spans="2:65" s="1" customFormat="1">
      <c r="B128" s="31"/>
      <c r="D128" s="144" t="s">
        <v>198</v>
      </c>
      <c r="F128" s="145" t="s">
        <v>765</v>
      </c>
      <c r="I128" s="142"/>
      <c r="L128" s="31"/>
      <c r="M128" s="143"/>
      <c r="T128" s="52"/>
      <c r="AT128" s="16" t="s">
        <v>198</v>
      </c>
      <c r="AU128" s="16" t="s">
        <v>86</v>
      </c>
    </row>
    <row r="129" spans="2:65" s="12" customFormat="1">
      <c r="B129" s="146"/>
      <c r="D129" s="140" t="s">
        <v>200</v>
      </c>
      <c r="E129" s="147" t="s">
        <v>19</v>
      </c>
      <c r="F129" s="148" t="s">
        <v>766</v>
      </c>
      <c r="H129" s="149">
        <v>132</v>
      </c>
      <c r="I129" s="150"/>
      <c r="L129" s="146"/>
      <c r="M129" s="151"/>
      <c r="T129" s="152"/>
      <c r="AT129" s="147" t="s">
        <v>200</v>
      </c>
      <c r="AU129" s="147" t="s">
        <v>86</v>
      </c>
      <c r="AV129" s="12" t="s">
        <v>86</v>
      </c>
      <c r="AW129" s="12" t="s">
        <v>37</v>
      </c>
      <c r="AX129" s="12" t="s">
        <v>84</v>
      </c>
      <c r="AY129" s="147" t="s">
        <v>187</v>
      </c>
    </row>
    <row r="130" spans="2:65" s="1" customFormat="1" ht="24.15" customHeight="1">
      <c r="B130" s="31"/>
      <c r="C130" s="127" t="s">
        <v>259</v>
      </c>
      <c r="D130" s="127" t="s">
        <v>189</v>
      </c>
      <c r="E130" s="128" t="s">
        <v>767</v>
      </c>
      <c r="F130" s="129" t="s">
        <v>768</v>
      </c>
      <c r="G130" s="130" t="s">
        <v>204</v>
      </c>
      <c r="H130" s="131">
        <v>132</v>
      </c>
      <c r="I130" s="132"/>
      <c r="J130" s="133">
        <f>ROUND(I130*H130,2)</f>
        <v>0</v>
      </c>
      <c r="K130" s="129" t="s">
        <v>193</v>
      </c>
      <c r="L130" s="31"/>
      <c r="M130" s="134" t="s">
        <v>19</v>
      </c>
      <c r="N130" s="135" t="s">
        <v>47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194</v>
      </c>
      <c r="AT130" s="138" t="s">
        <v>189</v>
      </c>
      <c r="AU130" s="138" t="s">
        <v>86</v>
      </c>
      <c r="AY130" s="16" t="s">
        <v>187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84</v>
      </c>
      <c r="BK130" s="139">
        <f>ROUND(I130*H130,2)</f>
        <v>0</v>
      </c>
      <c r="BL130" s="16" t="s">
        <v>194</v>
      </c>
      <c r="BM130" s="138" t="s">
        <v>769</v>
      </c>
    </row>
    <row r="131" spans="2:65" s="1" customFormat="1" ht="28.8">
      <c r="B131" s="31"/>
      <c r="D131" s="140" t="s">
        <v>196</v>
      </c>
      <c r="F131" s="141" t="s">
        <v>770</v>
      </c>
      <c r="I131" s="142"/>
      <c r="L131" s="31"/>
      <c r="M131" s="143"/>
      <c r="T131" s="52"/>
      <c r="AT131" s="16" t="s">
        <v>196</v>
      </c>
      <c r="AU131" s="16" t="s">
        <v>86</v>
      </c>
    </row>
    <row r="132" spans="2:65" s="1" customFormat="1">
      <c r="B132" s="31"/>
      <c r="D132" s="144" t="s">
        <v>198</v>
      </c>
      <c r="F132" s="145" t="s">
        <v>771</v>
      </c>
      <c r="I132" s="142"/>
      <c r="L132" s="31"/>
      <c r="M132" s="143"/>
      <c r="T132" s="52"/>
      <c r="AT132" s="16" t="s">
        <v>198</v>
      </c>
      <c r="AU132" s="16" t="s">
        <v>86</v>
      </c>
    </row>
    <row r="133" spans="2:65" s="1" customFormat="1" ht="21.75" customHeight="1">
      <c r="B133" s="31"/>
      <c r="C133" s="127" t="s">
        <v>266</v>
      </c>
      <c r="D133" s="127" t="s">
        <v>189</v>
      </c>
      <c r="E133" s="128" t="s">
        <v>772</v>
      </c>
      <c r="F133" s="129" t="s">
        <v>773</v>
      </c>
      <c r="G133" s="130" t="s">
        <v>192</v>
      </c>
      <c r="H133" s="131">
        <v>283.17</v>
      </c>
      <c r="I133" s="132"/>
      <c r="J133" s="133">
        <f>ROUND(I133*H133,2)</f>
        <v>0</v>
      </c>
      <c r="K133" s="129" t="s">
        <v>193</v>
      </c>
      <c r="L133" s="31"/>
      <c r="M133" s="134" t="s">
        <v>19</v>
      </c>
      <c r="N133" s="135" t="s">
        <v>47</v>
      </c>
      <c r="P133" s="136">
        <f>O133*H133</f>
        <v>0</v>
      </c>
      <c r="Q133" s="136">
        <v>5.8E-4</v>
      </c>
      <c r="R133" s="136">
        <f>Q133*H133</f>
        <v>0.16423860000000001</v>
      </c>
      <c r="S133" s="136">
        <v>0</v>
      </c>
      <c r="T133" s="137">
        <f>S133*H133</f>
        <v>0</v>
      </c>
      <c r="AR133" s="138" t="s">
        <v>194</v>
      </c>
      <c r="AT133" s="138" t="s">
        <v>189</v>
      </c>
      <c r="AU133" s="138" t="s">
        <v>86</v>
      </c>
      <c r="AY133" s="16" t="s">
        <v>187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84</v>
      </c>
      <c r="BK133" s="139">
        <f>ROUND(I133*H133,2)</f>
        <v>0</v>
      </c>
      <c r="BL133" s="16" t="s">
        <v>194</v>
      </c>
      <c r="BM133" s="138" t="s">
        <v>774</v>
      </c>
    </row>
    <row r="134" spans="2:65" s="1" customFormat="1" ht="19.2">
      <c r="B134" s="31"/>
      <c r="D134" s="140" t="s">
        <v>196</v>
      </c>
      <c r="F134" s="141" t="s">
        <v>775</v>
      </c>
      <c r="I134" s="142"/>
      <c r="L134" s="31"/>
      <c r="M134" s="143"/>
      <c r="T134" s="52"/>
      <c r="AT134" s="16" t="s">
        <v>196</v>
      </c>
      <c r="AU134" s="16" t="s">
        <v>86</v>
      </c>
    </row>
    <row r="135" spans="2:65" s="1" customFormat="1">
      <c r="B135" s="31"/>
      <c r="D135" s="144" t="s">
        <v>198</v>
      </c>
      <c r="F135" s="145" t="s">
        <v>776</v>
      </c>
      <c r="I135" s="142"/>
      <c r="L135" s="31"/>
      <c r="M135" s="143"/>
      <c r="T135" s="52"/>
      <c r="AT135" s="16" t="s">
        <v>198</v>
      </c>
      <c r="AU135" s="16" t="s">
        <v>86</v>
      </c>
    </row>
    <row r="136" spans="2:65" s="12" customFormat="1" ht="20.399999999999999">
      <c r="B136" s="146"/>
      <c r="D136" s="140" t="s">
        <v>200</v>
      </c>
      <c r="E136" s="147" t="s">
        <v>19</v>
      </c>
      <c r="F136" s="148" t="s">
        <v>777</v>
      </c>
      <c r="H136" s="149">
        <v>283.17</v>
      </c>
      <c r="I136" s="150"/>
      <c r="L136" s="146"/>
      <c r="M136" s="151"/>
      <c r="T136" s="152"/>
      <c r="AT136" s="147" t="s">
        <v>200</v>
      </c>
      <c r="AU136" s="147" t="s">
        <v>86</v>
      </c>
      <c r="AV136" s="12" t="s">
        <v>86</v>
      </c>
      <c r="AW136" s="12" t="s">
        <v>37</v>
      </c>
      <c r="AX136" s="12" t="s">
        <v>84</v>
      </c>
      <c r="AY136" s="147" t="s">
        <v>187</v>
      </c>
    </row>
    <row r="137" spans="2:65" s="1" customFormat="1" ht="21.75" customHeight="1">
      <c r="B137" s="31"/>
      <c r="C137" s="127" t="s">
        <v>273</v>
      </c>
      <c r="D137" s="127" t="s">
        <v>189</v>
      </c>
      <c r="E137" s="128" t="s">
        <v>778</v>
      </c>
      <c r="F137" s="129" t="s">
        <v>779</v>
      </c>
      <c r="G137" s="130" t="s">
        <v>192</v>
      </c>
      <c r="H137" s="131">
        <v>283.17</v>
      </c>
      <c r="I137" s="132"/>
      <c r="J137" s="133">
        <f>ROUND(I137*H137,2)</f>
        <v>0</v>
      </c>
      <c r="K137" s="129" t="s">
        <v>193</v>
      </c>
      <c r="L137" s="31"/>
      <c r="M137" s="134" t="s">
        <v>19</v>
      </c>
      <c r="N137" s="135" t="s">
        <v>47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194</v>
      </c>
      <c r="AT137" s="138" t="s">
        <v>189</v>
      </c>
      <c r="AU137" s="138" t="s">
        <v>86</v>
      </c>
      <c r="AY137" s="16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84</v>
      </c>
      <c r="BK137" s="139">
        <f>ROUND(I137*H137,2)</f>
        <v>0</v>
      </c>
      <c r="BL137" s="16" t="s">
        <v>194</v>
      </c>
      <c r="BM137" s="138" t="s">
        <v>780</v>
      </c>
    </row>
    <row r="138" spans="2:65" s="1" customFormat="1" ht="19.2">
      <c r="B138" s="31"/>
      <c r="D138" s="140" t="s">
        <v>196</v>
      </c>
      <c r="F138" s="141" t="s">
        <v>781</v>
      </c>
      <c r="I138" s="142"/>
      <c r="L138" s="31"/>
      <c r="M138" s="143"/>
      <c r="T138" s="52"/>
      <c r="AT138" s="16" t="s">
        <v>196</v>
      </c>
      <c r="AU138" s="16" t="s">
        <v>86</v>
      </c>
    </row>
    <row r="139" spans="2:65" s="1" customFormat="1">
      <c r="B139" s="31"/>
      <c r="D139" s="144" t="s">
        <v>198</v>
      </c>
      <c r="F139" s="145" t="s">
        <v>782</v>
      </c>
      <c r="I139" s="142"/>
      <c r="L139" s="31"/>
      <c r="M139" s="143"/>
      <c r="T139" s="52"/>
      <c r="AT139" s="16" t="s">
        <v>198</v>
      </c>
      <c r="AU139" s="16" t="s">
        <v>86</v>
      </c>
    </row>
    <row r="140" spans="2:65" s="12" customFormat="1" ht="20.399999999999999">
      <c r="B140" s="146"/>
      <c r="D140" s="140" t="s">
        <v>200</v>
      </c>
      <c r="E140" s="147" t="s">
        <v>19</v>
      </c>
      <c r="F140" s="148" t="s">
        <v>777</v>
      </c>
      <c r="H140" s="149">
        <v>283.17</v>
      </c>
      <c r="I140" s="150"/>
      <c r="L140" s="146"/>
      <c r="M140" s="151"/>
      <c r="T140" s="152"/>
      <c r="AT140" s="147" t="s">
        <v>200</v>
      </c>
      <c r="AU140" s="147" t="s">
        <v>86</v>
      </c>
      <c r="AV140" s="12" t="s">
        <v>86</v>
      </c>
      <c r="AW140" s="12" t="s">
        <v>37</v>
      </c>
      <c r="AX140" s="12" t="s">
        <v>84</v>
      </c>
      <c r="AY140" s="147" t="s">
        <v>187</v>
      </c>
    </row>
    <row r="141" spans="2:65" s="1" customFormat="1" ht="37.799999999999997" customHeight="1">
      <c r="B141" s="31"/>
      <c r="C141" s="127" t="s">
        <v>279</v>
      </c>
      <c r="D141" s="127" t="s">
        <v>189</v>
      </c>
      <c r="E141" s="128" t="s">
        <v>223</v>
      </c>
      <c r="F141" s="129" t="s">
        <v>224</v>
      </c>
      <c r="G141" s="130" t="s">
        <v>204</v>
      </c>
      <c r="H141" s="131">
        <v>39.109000000000002</v>
      </c>
      <c r="I141" s="132"/>
      <c r="J141" s="133">
        <f>ROUND(I141*H141,2)</f>
        <v>0</v>
      </c>
      <c r="K141" s="129" t="s">
        <v>193</v>
      </c>
      <c r="L141" s="31"/>
      <c r="M141" s="134" t="s">
        <v>19</v>
      </c>
      <c r="N141" s="135" t="s">
        <v>47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194</v>
      </c>
      <c r="AT141" s="138" t="s">
        <v>189</v>
      </c>
      <c r="AU141" s="138" t="s">
        <v>86</v>
      </c>
      <c r="AY141" s="16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84</v>
      </c>
      <c r="BK141" s="139">
        <f>ROUND(I141*H141,2)</f>
        <v>0</v>
      </c>
      <c r="BL141" s="16" t="s">
        <v>194</v>
      </c>
      <c r="BM141" s="138" t="s">
        <v>783</v>
      </c>
    </row>
    <row r="142" spans="2:65" s="1" customFormat="1" ht="38.4">
      <c r="B142" s="31"/>
      <c r="D142" s="140" t="s">
        <v>196</v>
      </c>
      <c r="F142" s="141" t="s">
        <v>226</v>
      </c>
      <c r="I142" s="142"/>
      <c r="L142" s="31"/>
      <c r="M142" s="143"/>
      <c r="T142" s="52"/>
      <c r="AT142" s="16" t="s">
        <v>196</v>
      </c>
      <c r="AU142" s="16" t="s">
        <v>86</v>
      </c>
    </row>
    <row r="143" spans="2:65" s="1" customFormat="1">
      <c r="B143" s="31"/>
      <c r="D143" s="144" t="s">
        <v>198</v>
      </c>
      <c r="F143" s="145" t="s">
        <v>227</v>
      </c>
      <c r="I143" s="142"/>
      <c r="L143" s="31"/>
      <c r="M143" s="143"/>
      <c r="T143" s="52"/>
      <c r="AT143" s="16" t="s">
        <v>198</v>
      </c>
      <c r="AU143" s="16" t="s">
        <v>86</v>
      </c>
    </row>
    <row r="144" spans="2:65" s="12" customFormat="1">
      <c r="B144" s="146"/>
      <c r="D144" s="140" t="s">
        <v>200</v>
      </c>
      <c r="E144" s="147" t="s">
        <v>126</v>
      </c>
      <c r="F144" s="148" t="s">
        <v>784</v>
      </c>
      <c r="H144" s="149">
        <v>39.109000000000002</v>
      </c>
      <c r="I144" s="150"/>
      <c r="L144" s="146"/>
      <c r="M144" s="151"/>
      <c r="T144" s="152"/>
      <c r="AT144" s="147" t="s">
        <v>200</v>
      </c>
      <c r="AU144" s="147" t="s">
        <v>86</v>
      </c>
      <c r="AV144" s="12" t="s">
        <v>86</v>
      </c>
      <c r="AW144" s="12" t="s">
        <v>37</v>
      </c>
      <c r="AX144" s="12" t="s">
        <v>84</v>
      </c>
      <c r="AY144" s="147" t="s">
        <v>187</v>
      </c>
    </row>
    <row r="145" spans="2:65" s="1" customFormat="1" ht="37.799999999999997" customHeight="1">
      <c r="B145" s="31"/>
      <c r="C145" s="127" t="s">
        <v>285</v>
      </c>
      <c r="D145" s="127" t="s">
        <v>189</v>
      </c>
      <c r="E145" s="128" t="s">
        <v>230</v>
      </c>
      <c r="F145" s="129" t="s">
        <v>231</v>
      </c>
      <c r="G145" s="130" t="s">
        <v>204</v>
      </c>
      <c r="H145" s="131">
        <v>39.109000000000002</v>
      </c>
      <c r="I145" s="132"/>
      <c r="J145" s="133">
        <f>ROUND(I145*H145,2)</f>
        <v>0</v>
      </c>
      <c r="K145" s="129" t="s">
        <v>193</v>
      </c>
      <c r="L145" s="31"/>
      <c r="M145" s="134" t="s">
        <v>19</v>
      </c>
      <c r="N145" s="135" t="s">
        <v>47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194</v>
      </c>
      <c r="AT145" s="138" t="s">
        <v>189</v>
      </c>
      <c r="AU145" s="138" t="s">
        <v>86</v>
      </c>
      <c r="AY145" s="16" t="s">
        <v>187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84</v>
      </c>
      <c r="BK145" s="139">
        <f>ROUND(I145*H145,2)</f>
        <v>0</v>
      </c>
      <c r="BL145" s="16" t="s">
        <v>194</v>
      </c>
      <c r="BM145" s="138" t="s">
        <v>785</v>
      </c>
    </row>
    <row r="146" spans="2:65" s="1" customFormat="1" ht="48">
      <c r="B146" s="31"/>
      <c r="D146" s="140" t="s">
        <v>196</v>
      </c>
      <c r="F146" s="141" t="s">
        <v>233</v>
      </c>
      <c r="I146" s="142"/>
      <c r="L146" s="31"/>
      <c r="M146" s="143"/>
      <c r="T146" s="52"/>
      <c r="AT146" s="16" t="s">
        <v>196</v>
      </c>
      <c r="AU146" s="16" t="s">
        <v>86</v>
      </c>
    </row>
    <row r="147" spans="2:65" s="1" customFormat="1">
      <c r="B147" s="31"/>
      <c r="D147" s="144" t="s">
        <v>198</v>
      </c>
      <c r="F147" s="145" t="s">
        <v>234</v>
      </c>
      <c r="I147" s="142"/>
      <c r="L147" s="31"/>
      <c r="M147" s="143"/>
      <c r="T147" s="52"/>
      <c r="AT147" s="16" t="s">
        <v>198</v>
      </c>
      <c r="AU147" s="16" t="s">
        <v>86</v>
      </c>
    </row>
    <row r="148" spans="2:65" s="12" customFormat="1">
      <c r="B148" s="146"/>
      <c r="D148" s="140" t="s">
        <v>200</v>
      </c>
      <c r="E148" s="147" t="s">
        <v>19</v>
      </c>
      <c r="F148" s="148" t="s">
        <v>126</v>
      </c>
      <c r="H148" s="149">
        <v>39.109000000000002</v>
      </c>
      <c r="I148" s="150"/>
      <c r="L148" s="146"/>
      <c r="M148" s="151"/>
      <c r="T148" s="152"/>
      <c r="AT148" s="147" t="s">
        <v>200</v>
      </c>
      <c r="AU148" s="147" t="s">
        <v>86</v>
      </c>
      <c r="AV148" s="12" t="s">
        <v>86</v>
      </c>
      <c r="AW148" s="12" t="s">
        <v>37</v>
      </c>
      <c r="AX148" s="12" t="s">
        <v>84</v>
      </c>
      <c r="AY148" s="147" t="s">
        <v>187</v>
      </c>
    </row>
    <row r="149" spans="2:65" s="1" customFormat="1" ht="33" customHeight="1">
      <c r="B149" s="31"/>
      <c r="C149" s="127" t="s">
        <v>8</v>
      </c>
      <c r="D149" s="127" t="s">
        <v>189</v>
      </c>
      <c r="E149" s="128" t="s">
        <v>236</v>
      </c>
      <c r="F149" s="129" t="s">
        <v>237</v>
      </c>
      <c r="G149" s="130" t="s">
        <v>238</v>
      </c>
      <c r="H149" s="131">
        <v>74.307000000000002</v>
      </c>
      <c r="I149" s="132"/>
      <c r="J149" s="133">
        <f>ROUND(I149*H149,2)</f>
        <v>0</v>
      </c>
      <c r="K149" s="129" t="s">
        <v>193</v>
      </c>
      <c r="L149" s="31"/>
      <c r="M149" s="134" t="s">
        <v>19</v>
      </c>
      <c r="N149" s="135" t="s">
        <v>47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194</v>
      </c>
      <c r="AT149" s="138" t="s">
        <v>189</v>
      </c>
      <c r="AU149" s="138" t="s">
        <v>86</v>
      </c>
      <c r="AY149" s="16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84</v>
      </c>
      <c r="BK149" s="139">
        <f>ROUND(I149*H149,2)</f>
        <v>0</v>
      </c>
      <c r="BL149" s="16" t="s">
        <v>194</v>
      </c>
      <c r="BM149" s="138" t="s">
        <v>786</v>
      </c>
    </row>
    <row r="150" spans="2:65" s="1" customFormat="1" ht="28.8">
      <c r="B150" s="31"/>
      <c r="D150" s="140" t="s">
        <v>196</v>
      </c>
      <c r="F150" s="141" t="s">
        <v>240</v>
      </c>
      <c r="I150" s="142"/>
      <c r="L150" s="31"/>
      <c r="M150" s="143"/>
      <c r="T150" s="52"/>
      <c r="AT150" s="16" t="s">
        <v>196</v>
      </c>
      <c r="AU150" s="16" t="s">
        <v>86</v>
      </c>
    </row>
    <row r="151" spans="2:65" s="1" customFormat="1">
      <c r="B151" s="31"/>
      <c r="D151" s="144" t="s">
        <v>198</v>
      </c>
      <c r="F151" s="145" t="s">
        <v>241</v>
      </c>
      <c r="I151" s="142"/>
      <c r="L151" s="31"/>
      <c r="M151" s="143"/>
      <c r="T151" s="52"/>
      <c r="AT151" s="16" t="s">
        <v>198</v>
      </c>
      <c r="AU151" s="16" t="s">
        <v>86</v>
      </c>
    </row>
    <row r="152" spans="2:65" s="12" customFormat="1">
      <c r="B152" s="146"/>
      <c r="D152" s="140" t="s">
        <v>200</v>
      </c>
      <c r="E152" s="147" t="s">
        <v>19</v>
      </c>
      <c r="F152" s="148" t="s">
        <v>126</v>
      </c>
      <c r="H152" s="149">
        <v>39.109000000000002</v>
      </c>
      <c r="I152" s="150"/>
      <c r="L152" s="146"/>
      <c r="M152" s="151"/>
      <c r="T152" s="152"/>
      <c r="AT152" s="147" t="s">
        <v>200</v>
      </c>
      <c r="AU152" s="147" t="s">
        <v>86</v>
      </c>
      <c r="AV152" s="12" t="s">
        <v>86</v>
      </c>
      <c r="AW152" s="12" t="s">
        <v>37</v>
      </c>
      <c r="AX152" s="12" t="s">
        <v>84</v>
      </c>
      <c r="AY152" s="147" t="s">
        <v>187</v>
      </c>
    </row>
    <row r="153" spans="2:65" s="12" customFormat="1">
      <c r="B153" s="146"/>
      <c r="D153" s="140" t="s">
        <v>200</v>
      </c>
      <c r="F153" s="148" t="s">
        <v>787</v>
      </c>
      <c r="H153" s="149">
        <v>74.307000000000002</v>
      </c>
      <c r="I153" s="150"/>
      <c r="L153" s="146"/>
      <c r="M153" s="151"/>
      <c r="T153" s="152"/>
      <c r="AT153" s="147" t="s">
        <v>200</v>
      </c>
      <c r="AU153" s="147" t="s">
        <v>86</v>
      </c>
      <c r="AV153" s="12" t="s">
        <v>86</v>
      </c>
      <c r="AW153" s="12" t="s">
        <v>4</v>
      </c>
      <c r="AX153" s="12" t="s">
        <v>84</v>
      </c>
      <c r="AY153" s="147" t="s">
        <v>187</v>
      </c>
    </row>
    <row r="154" spans="2:65" s="1" customFormat="1" ht="24.15" customHeight="1">
      <c r="B154" s="31"/>
      <c r="C154" s="127" t="s">
        <v>298</v>
      </c>
      <c r="D154" s="127" t="s">
        <v>189</v>
      </c>
      <c r="E154" s="128" t="s">
        <v>244</v>
      </c>
      <c r="F154" s="129" t="s">
        <v>245</v>
      </c>
      <c r="G154" s="130" t="s">
        <v>204</v>
      </c>
      <c r="H154" s="131">
        <v>253.36</v>
      </c>
      <c r="I154" s="132"/>
      <c r="J154" s="133">
        <f>ROUND(I154*H154,2)</f>
        <v>0</v>
      </c>
      <c r="K154" s="129" t="s">
        <v>193</v>
      </c>
      <c r="L154" s="31"/>
      <c r="M154" s="134" t="s">
        <v>19</v>
      </c>
      <c r="N154" s="135" t="s">
        <v>47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194</v>
      </c>
      <c r="AT154" s="138" t="s">
        <v>189</v>
      </c>
      <c r="AU154" s="138" t="s">
        <v>86</v>
      </c>
      <c r="AY154" s="16" t="s">
        <v>187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84</v>
      </c>
      <c r="BK154" s="139">
        <f>ROUND(I154*H154,2)</f>
        <v>0</v>
      </c>
      <c r="BL154" s="16" t="s">
        <v>194</v>
      </c>
      <c r="BM154" s="138" t="s">
        <v>788</v>
      </c>
    </row>
    <row r="155" spans="2:65" s="1" customFormat="1" ht="28.8">
      <c r="B155" s="31"/>
      <c r="D155" s="140" t="s">
        <v>196</v>
      </c>
      <c r="F155" s="141" t="s">
        <v>247</v>
      </c>
      <c r="I155" s="142"/>
      <c r="L155" s="31"/>
      <c r="M155" s="143"/>
      <c r="T155" s="52"/>
      <c r="AT155" s="16" t="s">
        <v>196</v>
      </c>
      <c r="AU155" s="16" t="s">
        <v>86</v>
      </c>
    </row>
    <row r="156" spans="2:65" s="1" customFormat="1">
      <c r="B156" s="31"/>
      <c r="D156" s="144" t="s">
        <v>198</v>
      </c>
      <c r="F156" s="145" t="s">
        <v>248</v>
      </c>
      <c r="I156" s="142"/>
      <c r="L156" s="31"/>
      <c r="M156" s="143"/>
      <c r="T156" s="52"/>
      <c r="AT156" s="16" t="s">
        <v>198</v>
      </c>
      <c r="AU156" s="16" t="s">
        <v>86</v>
      </c>
    </row>
    <row r="157" spans="2:65" s="12" customFormat="1">
      <c r="B157" s="146"/>
      <c r="D157" s="140" t="s">
        <v>200</v>
      </c>
      <c r="E157" s="147" t="s">
        <v>19</v>
      </c>
      <c r="F157" s="148" t="s">
        <v>789</v>
      </c>
      <c r="H157" s="149">
        <v>292.46899999999999</v>
      </c>
      <c r="I157" s="150"/>
      <c r="L157" s="146"/>
      <c r="M157" s="151"/>
      <c r="T157" s="152"/>
      <c r="AT157" s="147" t="s">
        <v>200</v>
      </c>
      <c r="AU157" s="147" t="s">
        <v>86</v>
      </c>
      <c r="AV157" s="12" t="s">
        <v>86</v>
      </c>
      <c r="AW157" s="12" t="s">
        <v>37</v>
      </c>
      <c r="AX157" s="12" t="s">
        <v>76</v>
      </c>
      <c r="AY157" s="147" t="s">
        <v>187</v>
      </c>
    </row>
    <row r="158" spans="2:65" s="12" customFormat="1">
      <c r="B158" s="146"/>
      <c r="D158" s="140" t="s">
        <v>200</v>
      </c>
      <c r="E158" s="147" t="s">
        <v>19</v>
      </c>
      <c r="F158" s="148" t="s">
        <v>790</v>
      </c>
      <c r="H158" s="149">
        <v>-39.109000000000002</v>
      </c>
      <c r="I158" s="150"/>
      <c r="L158" s="146"/>
      <c r="M158" s="151"/>
      <c r="T158" s="152"/>
      <c r="AT158" s="147" t="s">
        <v>200</v>
      </c>
      <c r="AU158" s="147" t="s">
        <v>86</v>
      </c>
      <c r="AV158" s="12" t="s">
        <v>86</v>
      </c>
      <c r="AW158" s="12" t="s">
        <v>37</v>
      </c>
      <c r="AX158" s="12" t="s">
        <v>76</v>
      </c>
      <c r="AY158" s="147" t="s">
        <v>187</v>
      </c>
    </row>
    <row r="159" spans="2:65" s="13" customFormat="1">
      <c r="B159" s="153"/>
      <c r="D159" s="140" t="s">
        <v>200</v>
      </c>
      <c r="E159" s="154" t="s">
        <v>150</v>
      </c>
      <c r="F159" s="155" t="s">
        <v>251</v>
      </c>
      <c r="H159" s="156">
        <v>253.36</v>
      </c>
      <c r="I159" s="157"/>
      <c r="L159" s="153"/>
      <c r="M159" s="158"/>
      <c r="T159" s="159"/>
      <c r="AT159" s="154" t="s">
        <v>200</v>
      </c>
      <c r="AU159" s="154" t="s">
        <v>86</v>
      </c>
      <c r="AV159" s="13" t="s">
        <v>194</v>
      </c>
      <c r="AW159" s="13" t="s">
        <v>37</v>
      </c>
      <c r="AX159" s="13" t="s">
        <v>84</v>
      </c>
      <c r="AY159" s="154" t="s">
        <v>187</v>
      </c>
    </row>
    <row r="160" spans="2:65" s="1" customFormat="1" ht="24.15" customHeight="1">
      <c r="B160" s="31"/>
      <c r="C160" s="127" t="s">
        <v>304</v>
      </c>
      <c r="D160" s="127" t="s">
        <v>189</v>
      </c>
      <c r="E160" s="128" t="s">
        <v>253</v>
      </c>
      <c r="F160" s="129" t="s">
        <v>254</v>
      </c>
      <c r="G160" s="130" t="s">
        <v>204</v>
      </c>
      <c r="H160" s="131">
        <v>0.47299999999999998</v>
      </c>
      <c r="I160" s="132"/>
      <c r="J160" s="133">
        <f>ROUND(I160*H160,2)</f>
        <v>0</v>
      </c>
      <c r="K160" s="129" t="s">
        <v>193</v>
      </c>
      <c r="L160" s="31"/>
      <c r="M160" s="134" t="s">
        <v>19</v>
      </c>
      <c r="N160" s="135" t="s">
        <v>47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194</v>
      </c>
      <c r="AT160" s="138" t="s">
        <v>189</v>
      </c>
      <c r="AU160" s="138" t="s">
        <v>86</v>
      </c>
      <c r="AY160" s="16" t="s">
        <v>187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84</v>
      </c>
      <c r="BK160" s="139">
        <f>ROUND(I160*H160,2)</f>
        <v>0</v>
      </c>
      <c r="BL160" s="16" t="s">
        <v>194</v>
      </c>
      <c r="BM160" s="138" t="s">
        <v>791</v>
      </c>
    </row>
    <row r="161" spans="2:65" s="1" customFormat="1" ht="48">
      <c r="B161" s="31"/>
      <c r="D161" s="140" t="s">
        <v>196</v>
      </c>
      <c r="F161" s="141" t="s">
        <v>256</v>
      </c>
      <c r="I161" s="142"/>
      <c r="L161" s="31"/>
      <c r="M161" s="143"/>
      <c r="T161" s="52"/>
      <c r="AT161" s="16" t="s">
        <v>196</v>
      </c>
      <c r="AU161" s="16" t="s">
        <v>86</v>
      </c>
    </row>
    <row r="162" spans="2:65" s="1" customFormat="1">
      <c r="B162" s="31"/>
      <c r="D162" s="144" t="s">
        <v>198</v>
      </c>
      <c r="F162" s="145" t="s">
        <v>257</v>
      </c>
      <c r="I162" s="142"/>
      <c r="L162" s="31"/>
      <c r="M162" s="143"/>
      <c r="T162" s="52"/>
      <c r="AT162" s="16" t="s">
        <v>198</v>
      </c>
      <c r="AU162" s="16" t="s">
        <v>86</v>
      </c>
    </row>
    <row r="163" spans="2:65" s="12" customFormat="1">
      <c r="B163" s="146"/>
      <c r="D163" s="140" t="s">
        <v>200</v>
      </c>
      <c r="E163" s="147" t="s">
        <v>121</v>
      </c>
      <c r="F163" s="148" t="s">
        <v>258</v>
      </c>
      <c r="H163" s="149">
        <v>0.47299999999999998</v>
      </c>
      <c r="I163" s="150"/>
      <c r="L163" s="146"/>
      <c r="M163" s="151"/>
      <c r="T163" s="152"/>
      <c r="AT163" s="147" t="s">
        <v>200</v>
      </c>
      <c r="AU163" s="147" t="s">
        <v>86</v>
      </c>
      <c r="AV163" s="12" t="s">
        <v>86</v>
      </c>
      <c r="AW163" s="12" t="s">
        <v>37</v>
      </c>
      <c r="AX163" s="12" t="s">
        <v>84</v>
      </c>
      <c r="AY163" s="147" t="s">
        <v>187</v>
      </c>
    </row>
    <row r="164" spans="2:65" s="1" customFormat="1" ht="24.15" customHeight="1">
      <c r="B164" s="31"/>
      <c r="C164" s="127" t="s">
        <v>311</v>
      </c>
      <c r="D164" s="127" t="s">
        <v>189</v>
      </c>
      <c r="E164" s="128" t="s">
        <v>260</v>
      </c>
      <c r="F164" s="129" t="s">
        <v>261</v>
      </c>
      <c r="G164" s="130" t="s">
        <v>204</v>
      </c>
      <c r="H164" s="131">
        <v>30.722000000000001</v>
      </c>
      <c r="I164" s="132"/>
      <c r="J164" s="133">
        <f>ROUND(I164*H164,2)</f>
        <v>0</v>
      </c>
      <c r="K164" s="129" t="s">
        <v>193</v>
      </c>
      <c r="L164" s="31"/>
      <c r="M164" s="134" t="s">
        <v>19</v>
      </c>
      <c r="N164" s="135" t="s">
        <v>47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194</v>
      </c>
      <c r="AT164" s="138" t="s">
        <v>189</v>
      </c>
      <c r="AU164" s="138" t="s">
        <v>86</v>
      </c>
      <c r="AY164" s="16" t="s">
        <v>187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84</v>
      </c>
      <c r="BK164" s="139">
        <f>ROUND(I164*H164,2)</f>
        <v>0</v>
      </c>
      <c r="BL164" s="16" t="s">
        <v>194</v>
      </c>
      <c r="BM164" s="138" t="s">
        <v>792</v>
      </c>
    </row>
    <row r="165" spans="2:65" s="1" customFormat="1" ht="48">
      <c r="B165" s="31"/>
      <c r="D165" s="140" t="s">
        <v>196</v>
      </c>
      <c r="F165" s="141" t="s">
        <v>263</v>
      </c>
      <c r="I165" s="142"/>
      <c r="L165" s="31"/>
      <c r="M165" s="143"/>
      <c r="T165" s="52"/>
      <c r="AT165" s="16" t="s">
        <v>196</v>
      </c>
      <c r="AU165" s="16" t="s">
        <v>86</v>
      </c>
    </row>
    <row r="166" spans="2:65" s="1" customFormat="1">
      <c r="B166" s="31"/>
      <c r="D166" s="144" t="s">
        <v>198</v>
      </c>
      <c r="F166" s="145" t="s">
        <v>264</v>
      </c>
      <c r="I166" s="142"/>
      <c r="L166" s="31"/>
      <c r="M166" s="143"/>
      <c r="T166" s="52"/>
      <c r="AT166" s="16" t="s">
        <v>198</v>
      </c>
      <c r="AU166" s="16" t="s">
        <v>86</v>
      </c>
    </row>
    <row r="167" spans="2:65" s="12" customFormat="1">
      <c r="B167" s="146"/>
      <c r="D167" s="140" t="s">
        <v>200</v>
      </c>
      <c r="E167" s="147" t="s">
        <v>124</v>
      </c>
      <c r="F167" s="148" t="s">
        <v>793</v>
      </c>
      <c r="H167" s="149">
        <v>30.722000000000001</v>
      </c>
      <c r="I167" s="150"/>
      <c r="L167" s="146"/>
      <c r="M167" s="151"/>
      <c r="T167" s="152"/>
      <c r="AT167" s="147" t="s">
        <v>200</v>
      </c>
      <c r="AU167" s="147" t="s">
        <v>86</v>
      </c>
      <c r="AV167" s="12" t="s">
        <v>86</v>
      </c>
      <c r="AW167" s="12" t="s">
        <v>37</v>
      </c>
      <c r="AX167" s="12" t="s">
        <v>84</v>
      </c>
      <c r="AY167" s="147" t="s">
        <v>187</v>
      </c>
    </row>
    <row r="168" spans="2:65" s="1" customFormat="1" ht="16.5" customHeight="1">
      <c r="B168" s="31"/>
      <c r="C168" s="160" t="s">
        <v>317</v>
      </c>
      <c r="D168" s="160" t="s">
        <v>267</v>
      </c>
      <c r="E168" s="161" t="s">
        <v>268</v>
      </c>
      <c r="F168" s="162" t="s">
        <v>269</v>
      </c>
      <c r="G168" s="163" t="s">
        <v>238</v>
      </c>
      <c r="H168" s="164">
        <v>62.39</v>
      </c>
      <c r="I168" s="165"/>
      <c r="J168" s="166">
        <f>ROUND(I168*H168,2)</f>
        <v>0</v>
      </c>
      <c r="K168" s="162" t="s">
        <v>193</v>
      </c>
      <c r="L168" s="167"/>
      <c r="M168" s="168" t="s">
        <v>19</v>
      </c>
      <c r="N168" s="169" t="s">
        <v>47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243</v>
      </c>
      <c r="AT168" s="138" t="s">
        <v>267</v>
      </c>
      <c r="AU168" s="138" t="s">
        <v>86</v>
      </c>
      <c r="AY168" s="16" t="s">
        <v>187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84</v>
      </c>
      <c r="BK168" s="139">
        <f>ROUND(I168*H168,2)</f>
        <v>0</v>
      </c>
      <c r="BL168" s="16" t="s">
        <v>194</v>
      </c>
      <c r="BM168" s="138" t="s">
        <v>794</v>
      </c>
    </row>
    <row r="169" spans="2:65" s="1" customFormat="1">
      <c r="B169" s="31"/>
      <c r="D169" s="140" t="s">
        <v>196</v>
      </c>
      <c r="F169" s="141" t="s">
        <v>269</v>
      </c>
      <c r="I169" s="142"/>
      <c r="L169" s="31"/>
      <c r="M169" s="143"/>
      <c r="T169" s="52"/>
      <c r="AT169" s="16" t="s">
        <v>196</v>
      </c>
      <c r="AU169" s="16" t="s">
        <v>86</v>
      </c>
    </row>
    <row r="170" spans="2:65" s="12" customFormat="1">
      <c r="B170" s="146"/>
      <c r="D170" s="140" t="s">
        <v>200</v>
      </c>
      <c r="E170" s="147" t="s">
        <v>19</v>
      </c>
      <c r="F170" s="148" t="s">
        <v>271</v>
      </c>
      <c r="H170" s="149">
        <v>31.195</v>
      </c>
      <c r="I170" s="150"/>
      <c r="L170" s="146"/>
      <c r="M170" s="151"/>
      <c r="T170" s="152"/>
      <c r="AT170" s="147" t="s">
        <v>200</v>
      </c>
      <c r="AU170" s="147" t="s">
        <v>86</v>
      </c>
      <c r="AV170" s="12" t="s">
        <v>86</v>
      </c>
      <c r="AW170" s="12" t="s">
        <v>37</v>
      </c>
      <c r="AX170" s="12" t="s">
        <v>84</v>
      </c>
      <c r="AY170" s="147" t="s">
        <v>187</v>
      </c>
    </row>
    <row r="171" spans="2:65" s="12" customFormat="1">
      <c r="B171" s="146"/>
      <c r="D171" s="140" t="s">
        <v>200</v>
      </c>
      <c r="F171" s="148" t="s">
        <v>795</v>
      </c>
      <c r="H171" s="149">
        <v>62.39</v>
      </c>
      <c r="I171" s="150"/>
      <c r="L171" s="146"/>
      <c r="M171" s="151"/>
      <c r="T171" s="152"/>
      <c r="AT171" s="147" t="s">
        <v>200</v>
      </c>
      <c r="AU171" s="147" t="s">
        <v>86</v>
      </c>
      <c r="AV171" s="12" t="s">
        <v>86</v>
      </c>
      <c r="AW171" s="12" t="s">
        <v>4</v>
      </c>
      <c r="AX171" s="12" t="s">
        <v>84</v>
      </c>
      <c r="AY171" s="147" t="s">
        <v>187</v>
      </c>
    </row>
    <row r="172" spans="2:65" s="1" customFormat="1" ht="33" customHeight="1">
      <c r="B172" s="31"/>
      <c r="C172" s="127" t="s">
        <v>324</v>
      </c>
      <c r="D172" s="127" t="s">
        <v>189</v>
      </c>
      <c r="E172" s="128" t="s">
        <v>274</v>
      </c>
      <c r="F172" s="129" t="s">
        <v>275</v>
      </c>
      <c r="G172" s="130" t="s">
        <v>192</v>
      </c>
      <c r="H172" s="131">
        <v>289.60000000000002</v>
      </c>
      <c r="I172" s="132"/>
      <c r="J172" s="133">
        <f>ROUND(I172*H172,2)</f>
        <v>0</v>
      </c>
      <c r="K172" s="129" t="s">
        <v>193</v>
      </c>
      <c r="L172" s="31"/>
      <c r="M172" s="134" t="s">
        <v>19</v>
      </c>
      <c r="N172" s="135" t="s">
        <v>47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194</v>
      </c>
      <c r="AT172" s="138" t="s">
        <v>189</v>
      </c>
      <c r="AU172" s="138" t="s">
        <v>86</v>
      </c>
      <c r="AY172" s="16" t="s">
        <v>187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84</v>
      </c>
      <c r="BK172" s="139">
        <f>ROUND(I172*H172,2)</f>
        <v>0</v>
      </c>
      <c r="BL172" s="16" t="s">
        <v>194</v>
      </c>
      <c r="BM172" s="138" t="s">
        <v>796</v>
      </c>
    </row>
    <row r="173" spans="2:65" s="1" customFormat="1" ht="28.8">
      <c r="B173" s="31"/>
      <c r="D173" s="140" t="s">
        <v>196</v>
      </c>
      <c r="F173" s="141" t="s">
        <v>277</v>
      </c>
      <c r="I173" s="142"/>
      <c r="L173" s="31"/>
      <c r="M173" s="143"/>
      <c r="T173" s="52"/>
      <c r="AT173" s="16" t="s">
        <v>196</v>
      </c>
      <c r="AU173" s="16" t="s">
        <v>86</v>
      </c>
    </row>
    <row r="174" spans="2:65" s="1" customFormat="1">
      <c r="B174" s="31"/>
      <c r="D174" s="144" t="s">
        <v>198</v>
      </c>
      <c r="F174" s="145" t="s">
        <v>278</v>
      </c>
      <c r="I174" s="142"/>
      <c r="L174" s="31"/>
      <c r="M174" s="143"/>
      <c r="T174" s="52"/>
      <c r="AT174" s="16" t="s">
        <v>198</v>
      </c>
      <c r="AU174" s="16" t="s">
        <v>86</v>
      </c>
    </row>
    <row r="175" spans="2:65" s="12" customFormat="1">
      <c r="B175" s="146"/>
      <c r="D175" s="140" t="s">
        <v>200</v>
      </c>
      <c r="E175" s="147" t="s">
        <v>19</v>
      </c>
      <c r="F175" s="148" t="s">
        <v>128</v>
      </c>
      <c r="H175" s="149">
        <v>289.60000000000002</v>
      </c>
      <c r="I175" s="150"/>
      <c r="L175" s="146"/>
      <c r="M175" s="151"/>
      <c r="T175" s="152"/>
      <c r="AT175" s="147" t="s">
        <v>200</v>
      </c>
      <c r="AU175" s="147" t="s">
        <v>86</v>
      </c>
      <c r="AV175" s="12" t="s">
        <v>86</v>
      </c>
      <c r="AW175" s="12" t="s">
        <v>37</v>
      </c>
      <c r="AX175" s="12" t="s">
        <v>84</v>
      </c>
      <c r="AY175" s="147" t="s">
        <v>187</v>
      </c>
    </row>
    <row r="176" spans="2:65" s="1" customFormat="1" ht="24.15" customHeight="1">
      <c r="B176" s="31"/>
      <c r="C176" s="127" t="s">
        <v>7</v>
      </c>
      <c r="D176" s="127" t="s">
        <v>189</v>
      </c>
      <c r="E176" s="128" t="s">
        <v>280</v>
      </c>
      <c r="F176" s="129" t="s">
        <v>281</v>
      </c>
      <c r="G176" s="130" t="s">
        <v>192</v>
      </c>
      <c r="H176" s="131">
        <v>289.60000000000002</v>
      </c>
      <c r="I176" s="132"/>
      <c r="J176" s="133">
        <f>ROUND(I176*H176,2)</f>
        <v>0</v>
      </c>
      <c r="K176" s="129" t="s">
        <v>193</v>
      </c>
      <c r="L176" s="31"/>
      <c r="M176" s="134" t="s">
        <v>19</v>
      </c>
      <c r="N176" s="135" t="s">
        <v>47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194</v>
      </c>
      <c r="AT176" s="138" t="s">
        <v>189</v>
      </c>
      <c r="AU176" s="138" t="s">
        <v>86</v>
      </c>
      <c r="AY176" s="16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84</v>
      </c>
      <c r="BK176" s="139">
        <f>ROUND(I176*H176,2)</f>
        <v>0</v>
      </c>
      <c r="BL176" s="16" t="s">
        <v>194</v>
      </c>
      <c r="BM176" s="138" t="s">
        <v>797</v>
      </c>
    </row>
    <row r="177" spans="2:65" s="1" customFormat="1" ht="28.8">
      <c r="B177" s="31"/>
      <c r="D177" s="140" t="s">
        <v>196</v>
      </c>
      <c r="F177" s="141" t="s">
        <v>283</v>
      </c>
      <c r="I177" s="142"/>
      <c r="L177" s="31"/>
      <c r="M177" s="143"/>
      <c r="T177" s="52"/>
      <c r="AT177" s="16" t="s">
        <v>196</v>
      </c>
      <c r="AU177" s="16" t="s">
        <v>86</v>
      </c>
    </row>
    <row r="178" spans="2:65" s="1" customFormat="1">
      <c r="B178" s="31"/>
      <c r="D178" s="144" t="s">
        <v>198</v>
      </c>
      <c r="F178" s="145" t="s">
        <v>284</v>
      </c>
      <c r="I178" s="142"/>
      <c r="L178" s="31"/>
      <c r="M178" s="143"/>
      <c r="T178" s="52"/>
      <c r="AT178" s="16" t="s">
        <v>198</v>
      </c>
      <c r="AU178" s="16" t="s">
        <v>86</v>
      </c>
    </row>
    <row r="179" spans="2:65" s="12" customFormat="1">
      <c r="B179" s="146"/>
      <c r="D179" s="140" t="s">
        <v>200</v>
      </c>
      <c r="E179" s="147" t="s">
        <v>19</v>
      </c>
      <c r="F179" s="148" t="s">
        <v>128</v>
      </c>
      <c r="H179" s="149">
        <v>289.60000000000002</v>
      </c>
      <c r="I179" s="150"/>
      <c r="L179" s="146"/>
      <c r="M179" s="151"/>
      <c r="T179" s="152"/>
      <c r="AT179" s="147" t="s">
        <v>200</v>
      </c>
      <c r="AU179" s="147" t="s">
        <v>86</v>
      </c>
      <c r="AV179" s="12" t="s">
        <v>86</v>
      </c>
      <c r="AW179" s="12" t="s">
        <v>37</v>
      </c>
      <c r="AX179" s="12" t="s">
        <v>84</v>
      </c>
      <c r="AY179" s="147" t="s">
        <v>187</v>
      </c>
    </row>
    <row r="180" spans="2:65" s="1" customFormat="1" ht="16.5" customHeight="1">
      <c r="B180" s="31"/>
      <c r="C180" s="160" t="s">
        <v>332</v>
      </c>
      <c r="D180" s="160" t="s">
        <v>267</v>
      </c>
      <c r="E180" s="161" t="s">
        <v>286</v>
      </c>
      <c r="F180" s="162" t="s">
        <v>287</v>
      </c>
      <c r="G180" s="163" t="s">
        <v>288</v>
      </c>
      <c r="H180" s="164">
        <v>5.7919999999999998</v>
      </c>
      <c r="I180" s="165"/>
      <c r="J180" s="166">
        <f>ROUND(I180*H180,2)</f>
        <v>0</v>
      </c>
      <c r="K180" s="162" t="s">
        <v>193</v>
      </c>
      <c r="L180" s="167"/>
      <c r="M180" s="168" t="s">
        <v>19</v>
      </c>
      <c r="N180" s="169" t="s">
        <v>47</v>
      </c>
      <c r="P180" s="136">
        <f>O180*H180</f>
        <v>0</v>
      </c>
      <c r="Q180" s="136">
        <v>1E-3</v>
      </c>
      <c r="R180" s="136">
        <f>Q180*H180</f>
        <v>5.7920000000000003E-3</v>
      </c>
      <c r="S180" s="136">
        <v>0</v>
      </c>
      <c r="T180" s="137">
        <f>S180*H180</f>
        <v>0</v>
      </c>
      <c r="AR180" s="138" t="s">
        <v>243</v>
      </c>
      <c r="AT180" s="138" t="s">
        <v>267</v>
      </c>
      <c r="AU180" s="138" t="s">
        <v>86</v>
      </c>
      <c r="AY180" s="16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84</v>
      </c>
      <c r="BK180" s="139">
        <f>ROUND(I180*H180,2)</f>
        <v>0</v>
      </c>
      <c r="BL180" s="16" t="s">
        <v>194</v>
      </c>
      <c r="BM180" s="138" t="s">
        <v>798</v>
      </c>
    </row>
    <row r="181" spans="2:65" s="1" customFormat="1">
      <c r="B181" s="31"/>
      <c r="D181" s="140" t="s">
        <v>196</v>
      </c>
      <c r="F181" s="141" t="s">
        <v>287</v>
      </c>
      <c r="I181" s="142"/>
      <c r="L181" s="31"/>
      <c r="M181" s="143"/>
      <c r="T181" s="52"/>
      <c r="AT181" s="16" t="s">
        <v>196</v>
      </c>
      <c r="AU181" s="16" t="s">
        <v>86</v>
      </c>
    </row>
    <row r="182" spans="2:65" s="12" customFormat="1">
      <c r="B182" s="146"/>
      <c r="D182" s="140" t="s">
        <v>200</v>
      </c>
      <c r="F182" s="148" t="s">
        <v>799</v>
      </c>
      <c r="H182" s="149">
        <v>5.7919999999999998</v>
      </c>
      <c r="I182" s="150"/>
      <c r="L182" s="146"/>
      <c r="M182" s="151"/>
      <c r="T182" s="152"/>
      <c r="AT182" s="147" t="s">
        <v>200</v>
      </c>
      <c r="AU182" s="147" t="s">
        <v>86</v>
      </c>
      <c r="AV182" s="12" t="s">
        <v>86</v>
      </c>
      <c r="AW182" s="12" t="s">
        <v>4</v>
      </c>
      <c r="AX182" s="12" t="s">
        <v>84</v>
      </c>
      <c r="AY182" s="147" t="s">
        <v>187</v>
      </c>
    </row>
    <row r="183" spans="2:65" s="11" customFormat="1" ht="22.8" customHeight="1">
      <c r="B183" s="115"/>
      <c r="D183" s="116" t="s">
        <v>75</v>
      </c>
      <c r="E183" s="125" t="s">
        <v>86</v>
      </c>
      <c r="F183" s="125" t="s">
        <v>291</v>
      </c>
      <c r="I183" s="118"/>
      <c r="J183" s="126">
        <f>BK183</f>
        <v>0</v>
      </c>
      <c r="L183" s="115"/>
      <c r="M183" s="120"/>
      <c r="P183" s="121">
        <f>SUM(P184:P193)</f>
        <v>0</v>
      </c>
      <c r="R183" s="121">
        <f>SUM(R184:R193)</f>
        <v>3.20242</v>
      </c>
      <c r="T183" s="122">
        <f>SUM(T184:T193)</f>
        <v>0</v>
      </c>
      <c r="AR183" s="116" t="s">
        <v>84</v>
      </c>
      <c r="AT183" s="123" t="s">
        <v>75</v>
      </c>
      <c r="AU183" s="123" t="s">
        <v>84</v>
      </c>
      <c r="AY183" s="116" t="s">
        <v>187</v>
      </c>
      <c r="BK183" s="124">
        <f>SUM(BK184:BK193)</f>
        <v>0</v>
      </c>
    </row>
    <row r="184" spans="2:65" s="1" customFormat="1" ht="24.15" customHeight="1">
      <c r="B184" s="31"/>
      <c r="C184" s="127" t="s">
        <v>336</v>
      </c>
      <c r="D184" s="127" t="s">
        <v>189</v>
      </c>
      <c r="E184" s="128" t="s">
        <v>800</v>
      </c>
      <c r="F184" s="129" t="s">
        <v>801</v>
      </c>
      <c r="G184" s="130" t="s">
        <v>460</v>
      </c>
      <c r="H184" s="131">
        <v>2</v>
      </c>
      <c r="I184" s="132"/>
      <c r="J184" s="133">
        <f>ROUND(I184*H184,2)</f>
        <v>0</v>
      </c>
      <c r="K184" s="129" t="s">
        <v>193</v>
      </c>
      <c r="L184" s="31"/>
      <c r="M184" s="134" t="s">
        <v>19</v>
      </c>
      <c r="N184" s="135" t="s">
        <v>47</v>
      </c>
      <c r="P184" s="136">
        <f>O184*H184</f>
        <v>0</v>
      </c>
      <c r="Q184" s="136">
        <v>2.4639999999999999E-2</v>
      </c>
      <c r="R184" s="136">
        <f>Q184*H184</f>
        <v>4.9279999999999997E-2</v>
      </c>
      <c r="S184" s="136">
        <v>0</v>
      </c>
      <c r="T184" s="137">
        <f>S184*H184</f>
        <v>0</v>
      </c>
      <c r="AR184" s="138" t="s">
        <v>194</v>
      </c>
      <c r="AT184" s="138" t="s">
        <v>189</v>
      </c>
      <c r="AU184" s="138" t="s">
        <v>86</v>
      </c>
      <c r="AY184" s="16" t="s">
        <v>187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84</v>
      </c>
      <c r="BK184" s="139">
        <f>ROUND(I184*H184,2)</f>
        <v>0</v>
      </c>
      <c r="BL184" s="16" t="s">
        <v>194</v>
      </c>
      <c r="BM184" s="138" t="s">
        <v>802</v>
      </c>
    </row>
    <row r="185" spans="2:65" s="1" customFormat="1" ht="28.8">
      <c r="B185" s="31"/>
      <c r="D185" s="140" t="s">
        <v>196</v>
      </c>
      <c r="F185" s="141" t="s">
        <v>803</v>
      </c>
      <c r="I185" s="142"/>
      <c r="L185" s="31"/>
      <c r="M185" s="143"/>
      <c r="T185" s="52"/>
      <c r="AT185" s="16" t="s">
        <v>196</v>
      </c>
      <c r="AU185" s="16" t="s">
        <v>86</v>
      </c>
    </row>
    <row r="186" spans="2:65" s="1" customFormat="1">
      <c r="B186" s="31"/>
      <c r="D186" s="144" t="s">
        <v>198</v>
      </c>
      <c r="F186" s="145" t="s">
        <v>804</v>
      </c>
      <c r="I186" s="142"/>
      <c r="L186" s="31"/>
      <c r="M186" s="143"/>
      <c r="T186" s="52"/>
      <c r="AT186" s="16" t="s">
        <v>198</v>
      </c>
      <c r="AU186" s="16" t="s">
        <v>86</v>
      </c>
    </row>
    <row r="187" spans="2:65" s="12" customFormat="1">
      <c r="B187" s="146"/>
      <c r="D187" s="140" t="s">
        <v>200</v>
      </c>
      <c r="E187" s="147" t="s">
        <v>19</v>
      </c>
      <c r="F187" s="148" t="s">
        <v>86</v>
      </c>
      <c r="H187" s="149">
        <v>2</v>
      </c>
      <c r="I187" s="150"/>
      <c r="L187" s="146"/>
      <c r="M187" s="151"/>
      <c r="T187" s="152"/>
      <c r="AT187" s="147" t="s">
        <v>200</v>
      </c>
      <c r="AU187" s="147" t="s">
        <v>86</v>
      </c>
      <c r="AV187" s="12" t="s">
        <v>86</v>
      </c>
      <c r="AW187" s="12" t="s">
        <v>37</v>
      </c>
      <c r="AX187" s="12" t="s">
        <v>84</v>
      </c>
      <c r="AY187" s="147" t="s">
        <v>187</v>
      </c>
    </row>
    <row r="188" spans="2:65" s="1" customFormat="1" ht="16.5" customHeight="1">
      <c r="B188" s="31"/>
      <c r="C188" s="160" t="s">
        <v>342</v>
      </c>
      <c r="D188" s="160" t="s">
        <v>267</v>
      </c>
      <c r="E188" s="161" t="s">
        <v>805</v>
      </c>
      <c r="F188" s="162" t="s">
        <v>806</v>
      </c>
      <c r="G188" s="163" t="s">
        <v>320</v>
      </c>
      <c r="H188" s="164">
        <v>2</v>
      </c>
      <c r="I188" s="165"/>
      <c r="J188" s="166">
        <f>ROUND(I188*H188,2)</f>
        <v>0</v>
      </c>
      <c r="K188" s="162" t="s">
        <v>193</v>
      </c>
      <c r="L188" s="167"/>
      <c r="M188" s="168" t="s">
        <v>19</v>
      </c>
      <c r="N188" s="169" t="s">
        <v>47</v>
      </c>
      <c r="P188" s="136">
        <f>O188*H188</f>
        <v>0</v>
      </c>
      <c r="Q188" s="136">
        <v>0.79</v>
      </c>
      <c r="R188" s="136">
        <f>Q188*H188</f>
        <v>1.58</v>
      </c>
      <c r="S188" s="136">
        <v>0</v>
      </c>
      <c r="T188" s="137">
        <f>S188*H188</f>
        <v>0</v>
      </c>
      <c r="AR188" s="138" t="s">
        <v>243</v>
      </c>
      <c r="AT188" s="138" t="s">
        <v>267</v>
      </c>
      <c r="AU188" s="138" t="s">
        <v>86</v>
      </c>
      <c r="AY188" s="16" t="s">
        <v>187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84</v>
      </c>
      <c r="BK188" s="139">
        <f>ROUND(I188*H188,2)</f>
        <v>0</v>
      </c>
      <c r="BL188" s="16" t="s">
        <v>194</v>
      </c>
      <c r="BM188" s="138" t="s">
        <v>807</v>
      </c>
    </row>
    <row r="189" spans="2:65" s="1" customFormat="1">
      <c r="B189" s="31"/>
      <c r="D189" s="140" t="s">
        <v>196</v>
      </c>
      <c r="F189" s="141" t="s">
        <v>806</v>
      </c>
      <c r="I189" s="142"/>
      <c r="L189" s="31"/>
      <c r="M189" s="143"/>
      <c r="T189" s="52"/>
      <c r="AT189" s="16" t="s">
        <v>196</v>
      </c>
      <c r="AU189" s="16" t="s">
        <v>86</v>
      </c>
    </row>
    <row r="190" spans="2:65" s="1" customFormat="1" ht="24.15" customHeight="1">
      <c r="B190" s="31"/>
      <c r="C190" s="127" t="s">
        <v>346</v>
      </c>
      <c r="D190" s="127" t="s">
        <v>189</v>
      </c>
      <c r="E190" s="128" t="s">
        <v>808</v>
      </c>
      <c r="F190" s="129" t="s">
        <v>809</v>
      </c>
      <c r="G190" s="130" t="s">
        <v>204</v>
      </c>
      <c r="H190" s="131">
        <v>0.78500000000000003</v>
      </c>
      <c r="I190" s="132"/>
      <c r="J190" s="133">
        <f>ROUND(I190*H190,2)</f>
        <v>0</v>
      </c>
      <c r="K190" s="129" t="s">
        <v>193</v>
      </c>
      <c r="L190" s="31"/>
      <c r="M190" s="134" t="s">
        <v>19</v>
      </c>
      <c r="N190" s="135" t="s">
        <v>47</v>
      </c>
      <c r="P190" s="136">
        <f>O190*H190</f>
        <v>0</v>
      </c>
      <c r="Q190" s="136">
        <v>2.004</v>
      </c>
      <c r="R190" s="136">
        <f>Q190*H190</f>
        <v>1.57314</v>
      </c>
      <c r="S190" s="136">
        <v>0</v>
      </c>
      <c r="T190" s="137">
        <f>S190*H190</f>
        <v>0</v>
      </c>
      <c r="AR190" s="138" t="s">
        <v>194</v>
      </c>
      <c r="AT190" s="138" t="s">
        <v>189</v>
      </c>
      <c r="AU190" s="138" t="s">
        <v>86</v>
      </c>
      <c r="AY190" s="16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84</v>
      </c>
      <c r="BK190" s="139">
        <f>ROUND(I190*H190,2)</f>
        <v>0</v>
      </c>
      <c r="BL190" s="16" t="s">
        <v>194</v>
      </c>
      <c r="BM190" s="138" t="s">
        <v>810</v>
      </c>
    </row>
    <row r="191" spans="2:65" s="1" customFormat="1" ht="19.2">
      <c r="B191" s="31"/>
      <c r="D191" s="140" t="s">
        <v>196</v>
      </c>
      <c r="F191" s="141" t="s">
        <v>811</v>
      </c>
      <c r="I191" s="142"/>
      <c r="L191" s="31"/>
      <c r="M191" s="143"/>
      <c r="T191" s="52"/>
      <c r="AT191" s="16" t="s">
        <v>196</v>
      </c>
      <c r="AU191" s="16" t="s">
        <v>86</v>
      </c>
    </row>
    <row r="192" spans="2:65" s="1" customFormat="1">
      <c r="B192" s="31"/>
      <c r="D192" s="144" t="s">
        <v>198</v>
      </c>
      <c r="F192" s="145" t="s">
        <v>812</v>
      </c>
      <c r="I192" s="142"/>
      <c r="L192" s="31"/>
      <c r="M192" s="143"/>
      <c r="T192" s="52"/>
      <c r="AT192" s="16" t="s">
        <v>198</v>
      </c>
      <c r="AU192" s="16" t="s">
        <v>86</v>
      </c>
    </row>
    <row r="193" spans="2:65" s="12" customFormat="1">
      <c r="B193" s="146"/>
      <c r="D193" s="140" t="s">
        <v>200</v>
      </c>
      <c r="E193" s="147" t="s">
        <v>19</v>
      </c>
      <c r="F193" s="148" t="s">
        <v>813</v>
      </c>
      <c r="H193" s="149">
        <v>0.78500000000000003</v>
      </c>
      <c r="I193" s="150"/>
      <c r="L193" s="146"/>
      <c r="M193" s="151"/>
      <c r="T193" s="152"/>
      <c r="AT193" s="147" t="s">
        <v>200</v>
      </c>
      <c r="AU193" s="147" t="s">
        <v>86</v>
      </c>
      <c r="AV193" s="12" t="s">
        <v>86</v>
      </c>
      <c r="AW193" s="12" t="s">
        <v>37</v>
      </c>
      <c r="AX193" s="12" t="s">
        <v>84</v>
      </c>
      <c r="AY193" s="147" t="s">
        <v>187</v>
      </c>
    </row>
    <row r="194" spans="2:65" s="11" customFormat="1" ht="22.8" customHeight="1">
      <c r="B194" s="115"/>
      <c r="D194" s="116" t="s">
        <v>75</v>
      </c>
      <c r="E194" s="125" t="s">
        <v>194</v>
      </c>
      <c r="F194" s="125" t="s">
        <v>350</v>
      </c>
      <c r="I194" s="118"/>
      <c r="J194" s="126">
        <f>BK194</f>
        <v>0</v>
      </c>
      <c r="L194" s="115"/>
      <c r="M194" s="120"/>
      <c r="P194" s="121">
        <f>SUM(P195:P210)</f>
        <v>0</v>
      </c>
      <c r="R194" s="121">
        <f>SUM(R195:R210)</f>
        <v>0.92704715999999998</v>
      </c>
      <c r="T194" s="122">
        <f>SUM(T195:T210)</f>
        <v>0</v>
      </c>
      <c r="AR194" s="116" t="s">
        <v>84</v>
      </c>
      <c r="AT194" s="123" t="s">
        <v>75</v>
      </c>
      <c r="AU194" s="123" t="s">
        <v>84</v>
      </c>
      <c r="AY194" s="116" t="s">
        <v>187</v>
      </c>
      <c r="BK194" s="124">
        <f>SUM(BK195:BK210)</f>
        <v>0</v>
      </c>
    </row>
    <row r="195" spans="2:65" s="1" customFormat="1" ht="16.5" customHeight="1">
      <c r="B195" s="31"/>
      <c r="C195" s="127" t="s">
        <v>351</v>
      </c>
      <c r="D195" s="127" t="s">
        <v>189</v>
      </c>
      <c r="E195" s="128" t="s">
        <v>352</v>
      </c>
      <c r="F195" s="129" t="s">
        <v>353</v>
      </c>
      <c r="G195" s="130" t="s">
        <v>204</v>
      </c>
      <c r="H195" s="131">
        <v>0.39300000000000002</v>
      </c>
      <c r="I195" s="132"/>
      <c r="J195" s="133">
        <f>ROUND(I195*H195,2)</f>
        <v>0</v>
      </c>
      <c r="K195" s="129" t="s">
        <v>193</v>
      </c>
      <c r="L195" s="31"/>
      <c r="M195" s="134" t="s">
        <v>19</v>
      </c>
      <c r="N195" s="135" t="s">
        <v>47</v>
      </c>
      <c r="P195" s="136">
        <f>O195*H195</f>
        <v>0</v>
      </c>
      <c r="Q195" s="136">
        <v>1.7034</v>
      </c>
      <c r="R195" s="136">
        <f>Q195*H195</f>
        <v>0.66943620000000004</v>
      </c>
      <c r="S195" s="136">
        <v>0</v>
      </c>
      <c r="T195" s="137">
        <f>S195*H195</f>
        <v>0</v>
      </c>
      <c r="AR195" s="138" t="s">
        <v>194</v>
      </c>
      <c r="AT195" s="138" t="s">
        <v>189</v>
      </c>
      <c r="AU195" s="138" t="s">
        <v>86</v>
      </c>
      <c r="AY195" s="16" t="s">
        <v>187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84</v>
      </c>
      <c r="BK195" s="139">
        <f>ROUND(I195*H195,2)</f>
        <v>0</v>
      </c>
      <c r="BL195" s="16" t="s">
        <v>194</v>
      </c>
      <c r="BM195" s="138" t="s">
        <v>814</v>
      </c>
    </row>
    <row r="196" spans="2:65" s="1" customFormat="1" ht="19.2">
      <c r="B196" s="31"/>
      <c r="D196" s="140" t="s">
        <v>196</v>
      </c>
      <c r="F196" s="141" t="s">
        <v>355</v>
      </c>
      <c r="I196" s="142"/>
      <c r="L196" s="31"/>
      <c r="M196" s="143"/>
      <c r="T196" s="52"/>
      <c r="AT196" s="16" t="s">
        <v>196</v>
      </c>
      <c r="AU196" s="16" t="s">
        <v>86</v>
      </c>
    </row>
    <row r="197" spans="2:65" s="1" customFormat="1">
      <c r="B197" s="31"/>
      <c r="D197" s="144" t="s">
        <v>198</v>
      </c>
      <c r="F197" s="145" t="s">
        <v>356</v>
      </c>
      <c r="I197" s="142"/>
      <c r="L197" s="31"/>
      <c r="M197" s="143"/>
      <c r="T197" s="52"/>
      <c r="AT197" s="16" t="s">
        <v>198</v>
      </c>
      <c r="AU197" s="16" t="s">
        <v>86</v>
      </c>
    </row>
    <row r="198" spans="2:65" s="12" customFormat="1">
      <c r="B198" s="146"/>
      <c r="D198" s="140" t="s">
        <v>200</v>
      </c>
      <c r="E198" s="147" t="s">
        <v>19</v>
      </c>
      <c r="F198" s="148" t="s">
        <v>815</v>
      </c>
      <c r="H198" s="149">
        <v>0.39300000000000002</v>
      </c>
      <c r="I198" s="150"/>
      <c r="L198" s="146"/>
      <c r="M198" s="151"/>
      <c r="T198" s="152"/>
      <c r="AT198" s="147" t="s">
        <v>200</v>
      </c>
      <c r="AU198" s="147" t="s">
        <v>86</v>
      </c>
      <c r="AV198" s="12" t="s">
        <v>86</v>
      </c>
      <c r="AW198" s="12" t="s">
        <v>37</v>
      </c>
      <c r="AX198" s="12" t="s">
        <v>84</v>
      </c>
      <c r="AY198" s="147" t="s">
        <v>187</v>
      </c>
    </row>
    <row r="199" spans="2:65" s="1" customFormat="1" ht="24.15" customHeight="1">
      <c r="B199" s="31"/>
      <c r="C199" s="127" t="s">
        <v>358</v>
      </c>
      <c r="D199" s="127" t="s">
        <v>189</v>
      </c>
      <c r="E199" s="128" t="s">
        <v>359</v>
      </c>
      <c r="F199" s="129" t="s">
        <v>360</v>
      </c>
      <c r="G199" s="130" t="s">
        <v>204</v>
      </c>
      <c r="H199" s="131">
        <v>7.9139999999999997</v>
      </c>
      <c r="I199" s="132"/>
      <c r="J199" s="133">
        <f>ROUND(I199*H199,2)</f>
        <v>0</v>
      </c>
      <c r="K199" s="129" t="s">
        <v>193</v>
      </c>
      <c r="L199" s="31"/>
      <c r="M199" s="134" t="s">
        <v>19</v>
      </c>
      <c r="N199" s="135" t="s">
        <v>47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194</v>
      </c>
      <c r="AT199" s="138" t="s">
        <v>189</v>
      </c>
      <c r="AU199" s="138" t="s">
        <v>86</v>
      </c>
      <c r="AY199" s="16" t="s">
        <v>187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84</v>
      </c>
      <c r="BK199" s="139">
        <f>ROUND(I199*H199,2)</f>
        <v>0</v>
      </c>
      <c r="BL199" s="16" t="s">
        <v>194</v>
      </c>
      <c r="BM199" s="138" t="s">
        <v>816</v>
      </c>
    </row>
    <row r="200" spans="2:65" s="1" customFormat="1" ht="19.2">
      <c r="B200" s="31"/>
      <c r="D200" s="140" t="s">
        <v>196</v>
      </c>
      <c r="F200" s="141" t="s">
        <v>362</v>
      </c>
      <c r="I200" s="142"/>
      <c r="L200" s="31"/>
      <c r="M200" s="143"/>
      <c r="T200" s="52"/>
      <c r="AT200" s="16" t="s">
        <v>196</v>
      </c>
      <c r="AU200" s="16" t="s">
        <v>86</v>
      </c>
    </row>
    <row r="201" spans="2:65" s="1" customFormat="1">
      <c r="B201" s="31"/>
      <c r="D201" s="144" t="s">
        <v>198</v>
      </c>
      <c r="F201" s="145" t="s">
        <v>363</v>
      </c>
      <c r="I201" s="142"/>
      <c r="L201" s="31"/>
      <c r="M201" s="143"/>
      <c r="T201" s="52"/>
      <c r="AT201" s="16" t="s">
        <v>198</v>
      </c>
      <c r="AU201" s="16" t="s">
        <v>86</v>
      </c>
    </row>
    <row r="202" spans="2:65" s="12" customFormat="1">
      <c r="B202" s="146"/>
      <c r="D202" s="140" t="s">
        <v>200</v>
      </c>
      <c r="E202" s="147" t="s">
        <v>118</v>
      </c>
      <c r="F202" s="148" t="s">
        <v>817</v>
      </c>
      <c r="H202" s="149">
        <v>7.9139999999999997</v>
      </c>
      <c r="I202" s="150"/>
      <c r="L202" s="146"/>
      <c r="M202" s="151"/>
      <c r="T202" s="152"/>
      <c r="AT202" s="147" t="s">
        <v>200</v>
      </c>
      <c r="AU202" s="147" t="s">
        <v>86</v>
      </c>
      <c r="AV202" s="12" t="s">
        <v>86</v>
      </c>
      <c r="AW202" s="12" t="s">
        <v>37</v>
      </c>
      <c r="AX202" s="12" t="s">
        <v>84</v>
      </c>
      <c r="AY202" s="147" t="s">
        <v>187</v>
      </c>
    </row>
    <row r="203" spans="2:65" s="1" customFormat="1" ht="24.15" customHeight="1">
      <c r="B203" s="31"/>
      <c r="C203" s="127" t="s">
        <v>365</v>
      </c>
      <c r="D203" s="127" t="s">
        <v>189</v>
      </c>
      <c r="E203" s="128" t="s">
        <v>373</v>
      </c>
      <c r="F203" s="129" t="s">
        <v>374</v>
      </c>
      <c r="G203" s="130" t="s">
        <v>204</v>
      </c>
      <c r="H203" s="131">
        <v>0.108</v>
      </c>
      <c r="I203" s="132"/>
      <c r="J203" s="133">
        <f>ROUND(I203*H203,2)</f>
        <v>0</v>
      </c>
      <c r="K203" s="129" t="s">
        <v>375</v>
      </c>
      <c r="L203" s="31"/>
      <c r="M203" s="134" t="s">
        <v>19</v>
      </c>
      <c r="N203" s="135" t="s">
        <v>47</v>
      </c>
      <c r="P203" s="136">
        <f>O203*H203</f>
        <v>0</v>
      </c>
      <c r="Q203" s="136">
        <v>2.3010199999999998</v>
      </c>
      <c r="R203" s="136">
        <f>Q203*H203</f>
        <v>0.24851015999999998</v>
      </c>
      <c r="S203" s="136">
        <v>0</v>
      </c>
      <c r="T203" s="137">
        <f>S203*H203</f>
        <v>0</v>
      </c>
      <c r="AR203" s="138" t="s">
        <v>194</v>
      </c>
      <c r="AT203" s="138" t="s">
        <v>189</v>
      </c>
      <c r="AU203" s="138" t="s">
        <v>86</v>
      </c>
      <c r="AY203" s="16" t="s">
        <v>187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84</v>
      </c>
      <c r="BK203" s="139">
        <f>ROUND(I203*H203,2)</f>
        <v>0</v>
      </c>
      <c r="BL203" s="16" t="s">
        <v>194</v>
      </c>
      <c r="BM203" s="138" t="s">
        <v>818</v>
      </c>
    </row>
    <row r="204" spans="2:65" s="1" customFormat="1" ht="19.2">
      <c r="B204" s="31"/>
      <c r="D204" s="140" t="s">
        <v>196</v>
      </c>
      <c r="F204" s="141" t="s">
        <v>377</v>
      </c>
      <c r="I204" s="142"/>
      <c r="L204" s="31"/>
      <c r="M204" s="143"/>
      <c r="T204" s="52"/>
      <c r="AT204" s="16" t="s">
        <v>196</v>
      </c>
      <c r="AU204" s="16" t="s">
        <v>86</v>
      </c>
    </row>
    <row r="205" spans="2:65" s="1" customFormat="1">
      <c r="B205" s="31"/>
      <c r="D205" s="144" t="s">
        <v>198</v>
      </c>
      <c r="F205" s="145" t="s">
        <v>378</v>
      </c>
      <c r="I205" s="142"/>
      <c r="L205" s="31"/>
      <c r="M205" s="143"/>
      <c r="T205" s="52"/>
      <c r="AT205" s="16" t="s">
        <v>198</v>
      </c>
      <c r="AU205" s="16" t="s">
        <v>86</v>
      </c>
    </row>
    <row r="206" spans="2:65" s="12" customFormat="1">
      <c r="B206" s="146"/>
      <c r="D206" s="140" t="s">
        <v>200</v>
      </c>
      <c r="E206" s="147" t="s">
        <v>19</v>
      </c>
      <c r="F206" s="148" t="s">
        <v>819</v>
      </c>
      <c r="H206" s="149">
        <v>0.108</v>
      </c>
      <c r="I206" s="150"/>
      <c r="L206" s="146"/>
      <c r="M206" s="151"/>
      <c r="T206" s="152"/>
      <c r="AT206" s="147" t="s">
        <v>200</v>
      </c>
      <c r="AU206" s="147" t="s">
        <v>86</v>
      </c>
      <c r="AV206" s="12" t="s">
        <v>86</v>
      </c>
      <c r="AW206" s="12" t="s">
        <v>37</v>
      </c>
      <c r="AX206" s="12" t="s">
        <v>84</v>
      </c>
      <c r="AY206" s="147" t="s">
        <v>187</v>
      </c>
    </row>
    <row r="207" spans="2:65" s="1" customFormat="1" ht="24.15" customHeight="1">
      <c r="B207" s="31"/>
      <c r="C207" s="127" t="s">
        <v>372</v>
      </c>
      <c r="D207" s="127" t="s">
        <v>189</v>
      </c>
      <c r="E207" s="128" t="s">
        <v>381</v>
      </c>
      <c r="F207" s="129" t="s">
        <v>382</v>
      </c>
      <c r="G207" s="130" t="s">
        <v>192</v>
      </c>
      <c r="H207" s="131">
        <v>1.44</v>
      </c>
      <c r="I207" s="132"/>
      <c r="J207" s="133">
        <f>ROUND(I207*H207,2)</f>
        <v>0</v>
      </c>
      <c r="K207" s="129" t="s">
        <v>375</v>
      </c>
      <c r="L207" s="31"/>
      <c r="M207" s="134" t="s">
        <v>19</v>
      </c>
      <c r="N207" s="135" t="s">
        <v>47</v>
      </c>
      <c r="P207" s="136">
        <f>O207*H207</f>
        <v>0</v>
      </c>
      <c r="Q207" s="136">
        <v>6.3200000000000001E-3</v>
      </c>
      <c r="R207" s="136">
        <f>Q207*H207</f>
        <v>9.1007999999999992E-3</v>
      </c>
      <c r="S207" s="136">
        <v>0</v>
      </c>
      <c r="T207" s="137">
        <f>S207*H207</f>
        <v>0</v>
      </c>
      <c r="AR207" s="138" t="s">
        <v>194</v>
      </c>
      <c r="AT207" s="138" t="s">
        <v>189</v>
      </c>
      <c r="AU207" s="138" t="s">
        <v>86</v>
      </c>
      <c r="AY207" s="16" t="s">
        <v>187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84</v>
      </c>
      <c r="BK207" s="139">
        <f>ROUND(I207*H207,2)</f>
        <v>0</v>
      </c>
      <c r="BL207" s="16" t="s">
        <v>194</v>
      </c>
      <c r="BM207" s="138" t="s">
        <v>820</v>
      </c>
    </row>
    <row r="208" spans="2:65" s="1" customFormat="1" ht="28.8">
      <c r="B208" s="31"/>
      <c r="D208" s="140" t="s">
        <v>196</v>
      </c>
      <c r="F208" s="141" t="s">
        <v>384</v>
      </c>
      <c r="I208" s="142"/>
      <c r="L208" s="31"/>
      <c r="M208" s="143"/>
      <c r="T208" s="52"/>
      <c r="AT208" s="16" t="s">
        <v>196</v>
      </c>
      <c r="AU208" s="16" t="s">
        <v>86</v>
      </c>
    </row>
    <row r="209" spans="2:65" s="1" customFormat="1">
      <c r="B209" s="31"/>
      <c r="D209" s="144" t="s">
        <v>198</v>
      </c>
      <c r="F209" s="145" t="s">
        <v>385</v>
      </c>
      <c r="I209" s="142"/>
      <c r="L209" s="31"/>
      <c r="M209" s="143"/>
      <c r="T209" s="52"/>
      <c r="AT209" s="16" t="s">
        <v>198</v>
      </c>
      <c r="AU209" s="16" t="s">
        <v>86</v>
      </c>
    </row>
    <row r="210" spans="2:65" s="12" customFormat="1">
      <c r="B210" s="146"/>
      <c r="D210" s="140" t="s">
        <v>200</v>
      </c>
      <c r="E210" s="147" t="s">
        <v>19</v>
      </c>
      <c r="F210" s="148" t="s">
        <v>821</v>
      </c>
      <c r="H210" s="149">
        <v>1.44</v>
      </c>
      <c r="I210" s="150"/>
      <c r="L210" s="146"/>
      <c r="M210" s="151"/>
      <c r="T210" s="152"/>
      <c r="AT210" s="147" t="s">
        <v>200</v>
      </c>
      <c r="AU210" s="147" t="s">
        <v>86</v>
      </c>
      <c r="AV210" s="12" t="s">
        <v>86</v>
      </c>
      <c r="AW210" s="12" t="s">
        <v>37</v>
      </c>
      <c r="AX210" s="12" t="s">
        <v>84</v>
      </c>
      <c r="AY210" s="147" t="s">
        <v>187</v>
      </c>
    </row>
    <row r="211" spans="2:65" s="11" customFormat="1" ht="22.8" customHeight="1">
      <c r="B211" s="115"/>
      <c r="D211" s="116" t="s">
        <v>75</v>
      </c>
      <c r="E211" s="125" t="s">
        <v>243</v>
      </c>
      <c r="F211" s="125" t="s">
        <v>420</v>
      </c>
      <c r="I211" s="118"/>
      <c r="J211" s="126">
        <f>BK211</f>
        <v>0</v>
      </c>
      <c r="L211" s="115"/>
      <c r="M211" s="120"/>
      <c r="P211" s="121">
        <f>SUM(P212:P320)</f>
        <v>0</v>
      </c>
      <c r="R211" s="121">
        <f>SUM(R212:R320)</f>
        <v>2.9797860000000012</v>
      </c>
      <c r="T211" s="122">
        <f>SUM(T212:T320)</f>
        <v>2.9567999999999999</v>
      </c>
      <c r="AR211" s="116" t="s">
        <v>84</v>
      </c>
      <c r="AT211" s="123" t="s">
        <v>75</v>
      </c>
      <c r="AU211" s="123" t="s">
        <v>84</v>
      </c>
      <c r="AY211" s="116" t="s">
        <v>187</v>
      </c>
      <c r="BK211" s="124">
        <f>SUM(BK212:BK320)</f>
        <v>0</v>
      </c>
    </row>
    <row r="212" spans="2:65" s="1" customFormat="1" ht="24.15" customHeight="1">
      <c r="B212" s="31"/>
      <c r="C212" s="127" t="s">
        <v>380</v>
      </c>
      <c r="D212" s="127" t="s">
        <v>189</v>
      </c>
      <c r="E212" s="128" t="s">
        <v>822</v>
      </c>
      <c r="F212" s="129" t="s">
        <v>823</v>
      </c>
      <c r="G212" s="130" t="s">
        <v>320</v>
      </c>
      <c r="H212" s="131">
        <v>3</v>
      </c>
      <c r="I212" s="132"/>
      <c r="J212" s="133">
        <f>ROUND(I212*H212,2)</f>
        <v>0</v>
      </c>
      <c r="K212" s="129" t="s">
        <v>193</v>
      </c>
      <c r="L212" s="31"/>
      <c r="M212" s="134" t="s">
        <v>19</v>
      </c>
      <c r="N212" s="135" t="s">
        <v>47</v>
      </c>
      <c r="P212" s="136">
        <f>O212*H212</f>
        <v>0</v>
      </c>
      <c r="Q212" s="136">
        <v>1.67E-3</v>
      </c>
      <c r="R212" s="136">
        <f>Q212*H212</f>
        <v>5.0100000000000006E-3</v>
      </c>
      <c r="S212" s="136">
        <v>0</v>
      </c>
      <c r="T212" s="137">
        <f>S212*H212</f>
        <v>0</v>
      </c>
      <c r="AR212" s="138" t="s">
        <v>194</v>
      </c>
      <c r="AT212" s="138" t="s">
        <v>189</v>
      </c>
      <c r="AU212" s="138" t="s">
        <v>86</v>
      </c>
      <c r="AY212" s="16" t="s">
        <v>187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84</v>
      </c>
      <c r="BK212" s="139">
        <f>ROUND(I212*H212,2)</f>
        <v>0</v>
      </c>
      <c r="BL212" s="16" t="s">
        <v>194</v>
      </c>
      <c r="BM212" s="138" t="s">
        <v>824</v>
      </c>
    </row>
    <row r="213" spans="2:65" s="1" customFormat="1" ht="28.8">
      <c r="B213" s="31"/>
      <c r="D213" s="140" t="s">
        <v>196</v>
      </c>
      <c r="F213" s="141" t="s">
        <v>825</v>
      </c>
      <c r="I213" s="142"/>
      <c r="L213" s="31"/>
      <c r="M213" s="143"/>
      <c r="T213" s="52"/>
      <c r="AT213" s="16" t="s">
        <v>196</v>
      </c>
      <c r="AU213" s="16" t="s">
        <v>86</v>
      </c>
    </row>
    <row r="214" spans="2:65" s="1" customFormat="1">
      <c r="B214" s="31"/>
      <c r="D214" s="144" t="s">
        <v>198</v>
      </c>
      <c r="F214" s="145" t="s">
        <v>826</v>
      </c>
      <c r="I214" s="142"/>
      <c r="L214" s="31"/>
      <c r="M214" s="143"/>
      <c r="T214" s="52"/>
      <c r="AT214" s="16" t="s">
        <v>198</v>
      </c>
      <c r="AU214" s="16" t="s">
        <v>86</v>
      </c>
    </row>
    <row r="215" spans="2:65" s="12" customFormat="1">
      <c r="B215" s="146"/>
      <c r="D215" s="140" t="s">
        <v>200</v>
      </c>
      <c r="E215" s="147" t="s">
        <v>19</v>
      </c>
      <c r="F215" s="148" t="s">
        <v>209</v>
      </c>
      <c r="H215" s="149">
        <v>3</v>
      </c>
      <c r="I215" s="150"/>
      <c r="L215" s="146"/>
      <c r="M215" s="151"/>
      <c r="T215" s="152"/>
      <c r="AT215" s="147" t="s">
        <v>200</v>
      </c>
      <c r="AU215" s="147" t="s">
        <v>86</v>
      </c>
      <c r="AV215" s="12" t="s">
        <v>86</v>
      </c>
      <c r="AW215" s="12" t="s">
        <v>37</v>
      </c>
      <c r="AX215" s="12" t="s">
        <v>84</v>
      </c>
      <c r="AY215" s="147" t="s">
        <v>187</v>
      </c>
    </row>
    <row r="216" spans="2:65" s="1" customFormat="1" ht="21.75" customHeight="1">
      <c r="B216" s="31"/>
      <c r="C216" s="160" t="s">
        <v>388</v>
      </c>
      <c r="D216" s="160" t="s">
        <v>267</v>
      </c>
      <c r="E216" s="161" t="s">
        <v>827</v>
      </c>
      <c r="F216" s="162" t="s">
        <v>828</v>
      </c>
      <c r="G216" s="163" t="s">
        <v>320</v>
      </c>
      <c r="H216" s="164">
        <v>1</v>
      </c>
      <c r="I216" s="165"/>
      <c r="J216" s="166">
        <f>ROUND(I216*H216,2)</f>
        <v>0</v>
      </c>
      <c r="K216" s="162" t="s">
        <v>19</v>
      </c>
      <c r="L216" s="167"/>
      <c r="M216" s="168" t="s">
        <v>19</v>
      </c>
      <c r="N216" s="169" t="s">
        <v>47</v>
      </c>
      <c r="P216" s="136">
        <f>O216*H216</f>
        <v>0</v>
      </c>
      <c r="Q216" s="136">
        <v>1.2999999999999999E-2</v>
      </c>
      <c r="R216" s="136">
        <f>Q216*H216</f>
        <v>1.2999999999999999E-2</v>
      </c>
      <c r="S216" s="136">
        <v>0</v>
      </c>
      <c r="T216" s="137">
        <f>S216*H216</f>
        <v>0</v>
      </c>
      <c r="AR216" s="138" t="s">
        <v>243</v>
      </c>
      <c r="AT216" s="138" t="s">
        <v>267</v>
      </c>
      <c r="AU216" s="138" t="s">
        <v>86</v>
      </c>
      <c r="AY216" s="16" t="s">
        <v>187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84</v>
      </c>
      <c r="BK216" s="139">
        <f>ROUND(I216*H216,2)</f>
        <v>0</v>
      </c>
      <c r="BL216" s="16" t="s">
        <v>194</v>
      </c>
      <c r="BM216" s="138" t="s">
        <v>829</v>
      </c>
    </row>
    <row r="217" spans="2:65" s="1" customFormat="1">
      <c r="B217" s="31"/>
      <c r="D217" s="140" t="s">
        <v>196</v>
      </c>
      <c r="F217" s="141" t="s">
        <v>828</v>
      </c>
      <c r="I217" s="142"/>
      <c r="L217" s="31"/>
      <c r="M217" s="143"/>
      <c r="T217" s="52"/>
      <c r="AT217" s="16" t="s">
        <v>196</v>
      </c>
      <c r="AU217" s="16" t="s">
        <v>86</v>
      </c>
    </row>
    <row r="218" spans="2:65" s="12" customFormat="1">
      <c r="B218" s="146"/>
      <c r="D218" s="140" t="s">
        <v>200</v>
      </c>
      <c r="E218" s="147" t="s">
        <v>19</v>
      </c>
      <c r="F218" s="148" t="s">
        <v>84</v>
      </c>
      <c r="H218" s="149">
        <v>1</v>
      </c>
      <c r="I218" s="150"/>
      <c r="L218" s="146"/>
      <c r="M218" s="151"/>
      <c r="T218" s="152"/>
      <c r="AT218" s="147" t="s">
        <v>200</v>
      </c>
      <c r="AU218" s="147" t="s">
        <v>86</v>
      </c>
      <c r="AV218" s="12" t="s">
        <v>86</v>
      </c>
      <c r="AW218" s="12" t="s">
        <v>37</v>
      </c>
      <c r="AX218" s="12" t="s">
        <v>84</v>
      </c>
      <c r="AY218" s="147" t="s">
        <v>187</v>
      </c>
    </row>
    <row r="219" spans="2:65" s="1" customFormat="1" ht="21.75" customHeight="1">
      <c r="B219" s="31"/>
      <c r="C219" s="160" t="s">
        <v>394</v>
      </c>
      <c r="D219" s="160" t="s">
        <v>267</v>
      </c>
      <c r="E219" s="161" t="s">
        <v>830</v>
      </c>
      <c r="F219" s="162" t="s">
        <v>831</v>
      </c>
      <c r="G219" s="163" t="s">
        <v>320</v>
      </c>
      <c r="H219" s="164">
        <v>2</v>
      </c>
      <c r="I219" s="165"/>
      <c r="J219" s="166">
        <f>ROUND(I219*H219,2)</f>
        <v>0</v>
      </c>
      <c r="K219" s="162" t="s">
        <v>19</v>
      </c>
      <c r="L219" s="167"/>
      <c r="M219" s="168" t="s">
        <v>19</v>
      </c>
      <c r="N219" s="169" t="s">
        <v>47</v>
      </c>
      <c r="P219" s="136">
        <f>O219*H219</f>
        <v>0</v>
      </c>
      <c r="Q219" s="136">
        <v>7.4999999999999997E-3</v>
      </c>
      <c r="R219" s="136">
        <f>Q219*H219</f>
        <v>1.4999999999999999E-2</v>
      </c>
      <c r="S219" s="136">
        <v>0</v>
      </c>
      <c r="T219" s="137">
        <f>S219*H219</f>
        <v>0</v>
      </c>
      <c r="AR219" s="138" t="s">
        <v>243</v>
      </c>
      <c r="AT219" s="138" t="s">
        <v>267</v>
      </c>
      <c r="AU219" s="138" t="s">
        <v>86</v>
      </c>
      <c r="AY219" s="16" t="s">
        <v>187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84</v>
      </c>
      <c r="BK219" s="139">
        <f>ROUND(I219*H219,2)</f>
        <v>0</v>
      </c>
      <c r="BL219" s="16" t="s">
        <v>194</v>
      </c>
      <c r="BM219" s="138" t="s">
        <v>832</v>
      </c>
    </row>
    <row r="220" spans="2:65" s="1" customFormat="1">
      <c r="B220" s="31"/>
      <c r="D220" s="140" t="s">
        <v>196</v>
      </c>
      <c r="F220" s="141" t="s">
        <v>831</v>
      </c>
      <c r="I220" s="142"/>
      <c r="L220" s="31"/>
      <c r="M220" s="143"/>
      <c r="T220" s="52"/>
      <c r="AT220" s="16" t="s">
        <v>196</v>
      </c>
      <c r="AU220" s="16" t="s">
        <v>86</v>
      </c>
    </row>
    <row r="221" spans="2:65" s="12" customFormat="1">
      <c r="B221" s="146"/>
      <c r="D221" s="140" t="s">
        <v>200</v>
      </c>
      <c r="E221" s="147" t="s">
        <v>19</v>
      </c>
      <c r="F221" s="148" t="s">
        <v>86</v>
      </c>
      <c r="H221" s="149">
        <v>2</v>
      </c>
      <c r="I221" s="150"/>
      <c r="L221" s="146"/>
      <c r="M221" s="151"/>
      <c r="T221" s="152"/>
      <c r="AT221" s="147" t="s">
        <v>200</v>
      </c>
      <c r="AU221" s="147" t="s">
        <v>86</v>
      </c>
      <c r="AV221" s="12" t="s">
        <v>86</v>
      </c>
      <c r="AW221" s="12" t="s">
        <v>37</v>
      </c>
      <c r="AX221" s="12" t="s">
        <v>84</v>
      </c>
      <c r="AY221" s="147" t="s">
        <v>187</v>
      </c>
    </row>
    <row r="222" spans="2:65" s="1" customFormat="1" ht="24.15" customHeight="1">
      <c r="B222" s="31"/>
      <c r="C222" s="127" t="s">
        <v>400</v>
      </c>
      <c r="D222" s="127" t="s">
        <v>189</v>
      </c>
      <c r="E222" s="128" t="s">
        <v>458</v>
      </c>
      <c r="F222" s="129" t="s">
        <v>459</v>
      </c>
      <c r="G222" s="130" t="s">
        <v>460</v>
      </c>
      <c r="H222" s="131">
        <v>131.9</v>
      </c>
      <c r="I222" s="132"/>
      <c r="J222" s="133">
        <f>ROUND(I222*H222,2)</f>
        <v>0</v>
      </c>
      <c r="K222" s="129" t="s">
        <v>193</v>
      </c>
      <c r="L222" s="31"/>
      <c r="M222" s="134" t="s">
        <v>19</v>
      </c>
      <c r="N222" s="135" t="s">
        <v>47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194</v>
      </c>
      <c r="AT222" s="138" t="s">
        <v>189</v>
      </c>
      <c r="AU222" s="138" t="s">
        <v>86</v>
      </c>
      <c r="AY222" s="16" t="s">
        <v>187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84</v>
      </c>
      <c r="BK222" s="139">
        <f>ROUND(I222*H222,2)</f>
        <v>0</v>
      </c>
      <c r="BL222" s="16" t="s">
        <v>194</v>
      </c>
      <c r="BM222" s="138" t="s">
        <v>833</v>
      </c>
    </row>
    <row r="223" spans="2:65" s="1" customFormat="1" ht="28.8">
      <c r="B223" s="31"/>
      <c r="D223" s="140" t="s">
        <v>196</v>
      </c>
      <c r="F223" s="141" t="s">
        <v>462</v>
      </c>
      <c r="I223" s="142"/>
      <c r="L223" s="31"/>
      <c r="M223" s="143"/>
      <c r="T223" s="52"/>
      <c r="AT223" s="16" t="s">
        <v>196</v>
      </c>
      <c r="AU223" s="16" t="s">
        <v>86</v>
      </c>
    </row>
    <row r="224" spans="2:65" s="1" customFormat="1">
      <c r="B224" s="31"/>
      <c r="D224" s="144" t="s">
        <v>198</v>
      </c>
      <c r="F224" s="145" t="s">
        <v>463</v>
      </c>
      <c r="I224" s="142"/>
      <c r="L224" s="31"/>
      <c r="M224" s="143"/>
      <c r="T224" s="52"/>
      <c r="AT224" s="16" t="s">
        <v>198</v>
      </c>
      <c r="AU224" s="16" t="s">
        <v>86</v>
      </c>
    </row>
    <row r="225" spans="2:65" s="12" customFormat="1">
      <c r="B225" s="146"/>
      <c r="D225" s="140" t="s">
        <v>200</v>
      </c>
      <c r="E225" s="147" t="s">
        <v>716</v>
      </c>
      <c r="F225" s="148" t="s">
        <v>717</v>
      </c>
      <c r="H225" s="149">
        <v>131.9</v>
      </c>
      <c r="I225" s="150"/>
      <c r="L225" s="146"/>
      <c r="M225" s="151"/>
      <c r="T225" s="152"/>
      <c r="AT225" s="147" t="s">
        <v>200</v>
      </c>
      <c r="AU225" s="147" t="s">
        <v>86</v>
      </c>
      <c r="AV225" s="12" t="s">
        <v>86</v>
      </c>
      <c r="AW225" s="12" t="s">
        <v>37</v>
      </c>
      <c r="AX225" s="12" t="s">
        <v>84</v>
      </c>
      <c r="AY225" s="147" t="s">
        <v>187</v>
      </c>
    </row>
    <row r="226" spans="2:65" s="1" customFormat="1" ht="21.75" customHeight="1">
      <c r="B226" s="31"/>
      <c r="C226" s="160" t="s">
        <v>406</v>
      </c>
      <c r="D226" s="160" t="s">
        <v>267</v>
      </c>
      <c r="E226" s="161" t="s">
        <v>465</v>
      </c>
      <c r="F226" s="162" t="s">
        <v>466</v>
      </c>
      <c r="G226" s="163" t="s">
        <v>460</v>
      </c>
      <c r="H226" s="164">
        <v>131.9</v>
      </c>
      <c r="I226" s="165"/>
      <c r="J226" s="166">
        <f>ROUND(I226*H226,2)</f>
        <v>0</v>
      </c>
      <c r="K226" s="162" t="s">
        <v>193</v>
      </c>
      <c r="L226" s="167"/>
      <c r="M226" s="168" t="s">
        <v>19</v>
      </c>
      <c r="N226" s="169" t="s">
        <v>47</v>
      </c>
      <c r="P226" s="136">
        <f>O226*H226</f>
        <v>0</v>
      </c>
      <c r="Q226" s="136">
        <v>3.1800000000000001E-3</v>
      </c>
      <c r="R226" s="136">
        <f>Q226*H226</f>
        <v>0.41944200000000004</v>
      </c>
      <c r="S226" s="136">
        <v>0</v>
      </c>
      <c r="T226" s="137">
        <f>S226*H226</f>
        <v>0</v>
      </c>
      <c r="AR226" s="138" t="s">
        <v>243</v>
      </c>
      <c r="AT226" s="138" t="s">
        <v>267</v>
      </c>
      <c r="AU226" s="138" t="s">
        <v>86</v>
      </c>
      <c r="AY226" s="16" t="s">
        <v>187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84</v>
      </c>
      <c r="BK226" s="139">
        <f>ROUND(I226*H226,2)</f>
        <v>0</v>
      </c>
      <c r="BL226" s="16" t="s">
        <v>194</v>
      </c>
      <c r="BM226" s="138" t="s">
        <v>834</v>
      </c>
    </row>
    <row r="227" spans="2:65" s="1" customFormat="1">
      <c r="B227" s="31"/>
      <c r="D227" s="140" t="s">
        <v>196</v>
      </c>
      <c r="F227" s="141" t="s">
        <v>466</v>
      </c>
      <c r="I227" s="142"/>
      <c r="L227" s="31"/>
      <c r="M227" s="143"/>
      <c r="T227" s="52"/>
      <c r="AT227" s="16" t="s">
        <v>196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19</v>
      </c>
      <c r="F228" s="148" t="s">
        <v>716</v>
      </c>
      <c r="H228" s="149">
        <v>131.9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" customFormat="1" ht="24.15" customHeight="1">
      <c r="B229" s="31"/>
      <c r="C229" s="127" t="s">
        <v>413</v>
      </c>
      <c r="D229" s="127" t="s">
        <v>189</v>
      </c>
      <c r="E229" s="128" t="s">
        <v>469</v>
      </c>
      <c r="F229" s="129" t="s">
        <v>470</v>
      </c>
      <c r="G229" s="130" t="s">
        <v>320</v>
      </c>
      <c r="H229" s="131">
        <v>13</v>
      </c>
      <c r="I229" s="132"/>
      <c r="J229" s="133">
        <f>ROUND(I229*H229,2)</f>
        <v>0</v>
      </c>
      <c r="K229" s="129" t="s">
        <v>193</v>
      </c>
      <c r="L229" s="31"/>
      <c r="M229" s="134" t="s">
        <v>19</v>
      </c>
      <c r="N229" s="135" t="s">
        <v>47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194</v>
      </c>
      <c r="AT229" s="138" t="s">
        <v>189</v>
      </c>
      <c r="AU229" s="138" t="s">
        <v>86</v>
      </c>
      <c r="AY229" s="16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84</v>
      </c>
      <c r="BK229" s="139">
        <f>ROUND(I229*H229,2)</f>
        <v>0</v>
      </c>
      <c r="BL229" s="16" t="s">
        <v>194</v>
      </c>
      <c r="BM229" s="138" t="s">
        <v>835</v>
      </c>
    </row>
    <row r="230" spans="2:65" s="1" customFormat="1" ht="28.8">
      <c r="B230" s="31"/>
      <c r="D230" s="140" t="s">
        <v>196</v>
      </c>
      <c r="F230" s="141" t="s">
        <v>472</v>
      </c>
      <c r="I230" s="142"/>
      <c r="L230" s="31"/>
      <c r="M230" s="143"/>
      <c r="T230" s="52"/>
      <c r="AT230" s="16" t="s">
        <v>196</v>
      </c>
      <c r="AU230" s="16" t="s">
        <v>86</v>
      </c>
    </row>
    <row r="231" spans="2:65" s="1" customFormat="1">
      <c r="B231" s="31"/>
      <c r="D231" s="144" t="s">
        <v>198</v>
      </c>
      <c r="F231" s="145" t="s">
        <v>473</v>
      </c>
      <c r="I231" s="142"/>
      <c r="L231" s="31"/>
      <c r="M231" s="143"/>
      <c r="T231" s="52"/>
      <c r="AT231" s="16" t="s">
        <v>198</v>
      </c>
      <c r="AU231" s="16" t="s">
        <v>86</v>
      </c>
    </row>
    <row r="232" spans="2:65" s="12" customFormat="1">
      <c r="B232" s="146"/>
      <c r="D232" s="140" t="s">
        <v>200</v>
      </c>
      <c r="E232" s="147" t="s">
        <v>19</v>
      </c>
      <c r="F232" s="148" t="s">
        <v>279</v>
      </c>
      <c r="H232" s="149">
        <v>13</v>
      </c>
      <c r="I232" s="150"/>
      <c r="L232" s="146"/>
      <c r="M232" s="151"/>
      <c r="T232" s="152"/>
      <c r="AT232" s="147" t="s">
        <v>200</v>
      </c>
      <c r="AU232" s="147" t="s">
        <v>86</v>
      </c>
      <c r="AV232" s="12" t="s">
        <v>86</v>
      </c>
      <c r="AW232" s="12" t="s">
        <v>37</v>
      </c>
      <c r="AX232" s="12" t="s">
        <v>84</v>
      </c>
      <c r="AY232" s="147" t="s">
        <v>187</v>
      </c>
    </row>
    <row r="233" spans="2:65" s="1" customFormat="1" ht="16.5" customHeight="1">
      <c r="B233" s="31"/>
      <c r="C233" s="160" t="s">
        <v>421</v>
      </c>
      <c r="D233" s="160" t="s">
        <v>267</v>
      </c>
      <c r="E233" s="161" t="s">
        <v>836</v>
      </c>
      <c r="F233" s="162" t="s">
        <v>837</v>
      </c>
      <c r="G233" s="163" t="s">
        <v>320</v>
      </c>
      <c r="H233" s="164">
        <v>1</v>
      </c>
      <c r="I233" s="165"/>
      <c r="J233" s="166">
        <f>ROUND(I233*H233,2)</f>
        <v>0</v>
      </c>
      <c r="K233" s="162" t="s">
        <v>193</v>
      </c>
      <c r="L233" s="167"/>
      <c r="M233" s="168" t="s">
        <v>19</v>
      </c>
      <c r="N233" s="169" t="s">
        <v>47</v>
      </c>
      <c r="P233" s="136">
        <f>O233*H233</f>
        <v>0</v>
      </c>
      <c r="Q233" s="136">
        <v>4.8000000000000001E-4</v>
      </c>
      <c r="R233" s="136">
        <f>Q233*H233</f>
        <v>4.8000000000000001E-4</v>
      </c>
      <c r="S233" s="136">
        <v>0</v>
      </c>
      <c r="T233" s="137">
        <f>S233*H233</f>
        <v>0</v>
      </c>
      <c r="AR233" s="138" t="s">
        <v>243</v>
      </c>
      <c r="AT233" s="138" t="s">
        <v>267</v>
      </c>
      <c r="AU233" s="138" t="s">
        <v>86</v>
      </c>
      <c r="AY233" s="16" t="s">
        <v>187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84</v>
      </c>
      <c r="BK233" s="139">
        <f>ROUND(I233*H233,2)</f>
        <v>0</v>
      </c>
      <c r="BL233" s="16" t="s">
        <v>194</v>
      </c>
      <c r="BM233" s="138" t="s">
        <v>838</v>
      </c>
    </row>
    <row r="234" spans="2:65" s="1" customFormat="1">
      <c r="B234" s="31"/>
      <c r="D234" s="140" t="s">
        <v>196</v>
      </c>
      <c r="F234" s="141" t="s">
        <v>837</v>
      </c>
      <c r="I234" s="142"/>
      <c r="L234" s="31"/>
      <c r="M234" s="143"/>
      <c r="T234" s="52"/>
      <c r="AT234" s="16" t="s">
        <v>196</v>
      </c>
      <c r="AU234" s="16" t="s">
        <v>86</v>
      </c>
    </row>
    <row r="235" spans="2:65" s="1" customFormat="1" ht="16.5" customHeight="1">
      <c r="B235" s="31"/>
      <c r="C235" s="160" t="s">
        <v>427</v>
      </c>
      <c r="D235" s="160" t="s">
        <v>267</v>
      </c>
      <c r="E235" s="161" t="s">
        <v>475</v>
      </c>
      <c r="F235" s="162" t="s">
        <v>476</v>
      </c>
      <c r="G235" s="163" t="s">
        <v>320</v>
      </c>
      <c r="H235" s="164">
        <v>9</v>
      </c>
      <c r="I235" s="165"/>
      <c r="J235" s="166">
        <f>ROUND(I235*H235,2)</f>
        <v>0</v>
      </c>
      <c r="K235" s="162" t="s">
        <v>193</v>
      </c>
      <c r="L235" s="167"/>
      <c r="M235" s="168" t="s">
        <v>19</v>
      </c>
      <c r="N235" s="169" t="s">
        <v>47</v>
      </c>
      <c r="P235" s="136">
        <f>O235*H235</f>
        <v>0</v>
      </c>
      <c r="Q235" s="136">
        <v>7.2000000000000005E-4</v>
      </c>
      <c r="R235" s="136">
        <f>Q235*H235</f>
        <v>6.4800000000000005E-3</v>
      </c>
      <c r="S235" s="136">
        <v>0</v>
      </c>
      <c r="T235" s="137">
        <f>S235*H235</f>
        <v>0</v>
      </c>
      <c r="AR235" s="138" t="s">
        <v>243</v>
      </c>
      <c r="AT235" s="138" t="s">
        <v>267</v>
      </c>
      <c r="AU235" s="138" t="s">
        <v>86</v>
      </c>
      <c r="AY235" s="16" t="s">
        <v>187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84</v>
      </c>
      <c r="BK235" s="139">
        <f>ROUND(I235*H235,2)</f>
        <v>0</v>
      </c>
      <c r="BL235" s="16" t="s">
        <v>194</v>
      </c>
      <c r="BM235" s="138" t="s">
        <v>839</v>
      </c>
    </row>
    <row r="236" spans="2:65" s="1" customFormat="1">
      <c r="B236" s="31"/>
      <c r="D236" s="140" t="s">
        <v>196</v>
      </c>
      <c r="F236" s="141" t="s">
        <v>476</v>
      </c>
      <c r="I236" s="142"/>
      <c r="L236" s="31"/>
      <c r="M236" s="143"/>
      <c r="T236" s="52"/>
      <c r="AT236" s="16" t="s">
        <v>196</v>
      </c>
      <c r="AU236" s="16" t="s">
        <v>86</v>
      </c>
    </row>
    <row r="237" spans="2:65" s="12" customFormat="1">
      <c r="B237" s="146"/>
      <c r="D237" s="140" t="s">
        <v>200</v>
      </c>
      <c r="E237" s="147" t="s">
        <v>19</v>
      </c>
      <c r="F237" s="148" t="s">
        <v>252</v>
      </c>
      <c r="H237" s="149">
        <v>9</v>
      </c>
      <c r="I237" s="150"/>
      <c r="L237" s="146"/>
      <c r="M237" s="151"/>
      <c r="T237" s="152"/>
      <c r="AT237" s="147" t="s">
        <v>200</v>
      </c>
      <c r="AU237" s="147" t="s">
        <v>86</v>
      </c>
      <c r="AV237" s="12" t="s">
        <v>86</v>
      </c>
      <c r="AW237" s="12" t="s">
        <v>37</v>
      </c>
      <c r="AX237" s="12" t="s">
        <v>84</v>
      </c>
      <c r="AY237" s="147" t="s">
        <v>187</v>
      </c>
    </row>
    <row r="238" spans="2:65" s="1" customFormat="1" ht="24.15" customHeight="1">
      <c r="B238" s="31"/>
      <c r="C238" s="160" t="s">
        <v>431</v>
      </c>
      <c r="D238" s="160" t="s">
        <v>267</v>
      </c>
      <c r="E238" s="161" t="s">
        <v>840</v>
      </c>
      <c r="F238" s="162" t="s">
        <v>841</v>
      </c>
      <c r="G238" s="163" t="s">
        <v>320</v>
      </c>
      <c r="H238" s="164">
        <v>1</v>
      </c>
      <c r="I238" s="165"/>
      <c r="J238" s="166">
        <f>ROUND(I238*H238,2)</f>
        <v>0</v>
      </c>
      <c r="K238" s="162" t="s">
        <v>193</v>
      </c>
      <c r="L238" s="167"/>
      <c r="M238" s="168" t="s">
        <v>19</v>
      </c>
      <c r="N238" s="169" t="s">
        <v>47</v>
      </c>
      <c r="P238" s="136">
        <f>O238*H238</f>
        <v>0</v>
      </c>
      <c r="Q238" s="136">
        <v>4.0000000000000001E-3</v>
      </c>
      <c r="R238" s="136">
        <f>Q238*H238</f>
        <v>4.0000000000000001E-3</v>
      </c>
      <c r="S238" s="136">
        <v>0</v>
      </c>
      <c r="T238" s="137">
        <f>S238*H238</f>
        <v>0</v>
      </c>
      <c r="AR238" s="138" t="s">
        <v>243</v>
      </c>
      <c r="AT238" s="138" t="s">
        <v>267</v>
      </c>
      <c r="AU238" s="138" t="s">
        <v>86</v>
      </c>
      <c r="AY238" s="16" t="s">
        <v>187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84</v>
      </c>
      <c r="BK238" s="139">
        <f>ROUND(I238*H238,2)</f>
        <v>0</v>
      </c>
      <c r="BL238" s="16" t="s">
        <v>194</v>
      </c>
      <c r="BM238" s="138" t="s">
        <v>842</v>
      </c>
    </row>
    <row r="239" spans="2:65" s="1" customFormat="1">
      <c r="B239" s="31"/>
      <c r="D239" s="140" t="s">
        <v>196</v>
      </c>
      <c r="F239" s="141" t="s">
        <v>841</v>
      </c>
      <c r="I239" s="142"/>
      <c r="L239" s="31"/>
      <c r="M239" s="143"/>
      <c r="T239" s="52"/>
      <c r="AT239" s="16" t="s">
        <v>196</v>
      </c>
      <c r="AU239" s="16" t="s">
        <v>86</v>
      </c>
    </row>
    <row r="240" spans="2:65" s="1" customFormat="1" ht="16.5" customHeight="1">
      <c r="B240" s="31"/>
      <c r="C240" s="160" t="s">
        <v>437</v>
      </c>
      <c r="D240" s="160" t="s">
        <v>267</v>
      </c>
      <c r="E240" s="161" t="s">
        <v>843</v>
      </c>
      <c r="F240" s="162" t="s">
        <v>844</v>
      </c>
      <c r="G240" s="163" t="s">
        <v>320</v>
      </c>
      <c r="H240" s="164">
        <v>1</v>
      </c>
      <c r="I240" s="165"/>
      <c r="J240" s="166">
        <f>ROUND(I240*H240,2)</f>
        <v>0</v>
      </c>
      <c r="K240" s="162" t="s">
        <v>193</v>
      </c>
      <c r="L240" s="167"/>
      <c r="M240" s="168" t="s">
        <v>19</v>
      </c>
      <c r="N240" s="169" t="s">
        <v>47</v>
      </c>
      <c r="P240" s="136">
        <f>O240*H240</f>
        <v>0</v>
      </c>
      <c r="Q240" s="136">
        <v>8.0000000000000004E-4</v>
      </c>
      <c r="R240" s="136">
        <f>Q240*H240</f>
        <v>8.0000000000000004E-4</v>
      </c>
      <c r="S240" s="136">
        <v>0</v>
      </c>
      <c r="T240" s="137">
        <f>S240*H240</f>
        <v>0</v>
      </c>
      <c r="AR240" s="138" t="s">
        <v>243</v>
      </c>
      <c r="AT240" s="138" t="s">
        <v>267</v>
      </c>
      <c r="AU240" s="138" t="s">
        <v>86</v>
      </c>
      <c r="AY240" s="16" t="s">
        <v>187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84</v>
      </c>
      <c r="BK240" s="139">
        <f>ROUND(I240*H240,2)</f>
        <v>0</v>
      </c>
      <c r="BL240" s="16" t="s">
        <v>194</v>
      </c>
      <c r="BM240" s="138" t="s">
        <v>845</v>
      </c>
    </row>
    <row r="241" spans="2:65" s="1" customFormat="1">
      <c r="B241" s="31"/>
      <c r="D241" s="140" t="s">
        <v>196</v>
      </c>
      <c r="F241" s="141" t="s">
        <v>844</v>
      </c>
      <c r="I241" s="142"/>
      <c r="L241" s="31"/>
      <c r="M241" s="143"/>
      <c r="T241" s="52"/>
      <c r="AT241" s="16" t="s">
        <v>196</v>
      </c>
      <c r="AU241" s="16" t="s">
        <v>86</v>
      </c>
    </row>
    <row r="242" spans="2:65" s="1" customFormat="1" ht="16.5" customHeight="1">
      <c r="B242" s="31"/>
      <c r="C242" s="160" t="s">
        <v>443</v>
      </c>
      <c r="D242" s="160" t="s">
        <v>267</v>
      </c>
      <c r="E242" s="161" t="s">
        <v>846</v>
      </c>
      <c r="F242" s="162" t="s">
        <v>847</v>
      </c>
      <c r="G242" s="163" t="s">
        <v>320</v>
      </c>
      <c r="H242" s="164">
        <v>1</v>
      </c>
      <c r="I242" s="165"/>
      <c r="J242" s="166">
        <f>ROUND(I242*H242,2)</f>
        <v>0</v>
      </c>
      <c r="K242" s="162" t="s">
        <v>19</v>
      </c>
      <c r="L242" s="167"/>
      <c r="M242" s="168" t="s">
        <v>19</v>
      </c>
      <c r="N242" s="169" t="s">
        <v>47</v>
      </c>
      <c r="P242" s="136">
        <f>O242*H242</f>
        <v>0</v>
      </c>
      <c r="Q242" s="136">
        <v>1.1999999999999999E-3</v>
      </c>
      <c r="R242" s="136">
        <f>Q242*H242</f>
        <v>1.1999999999999999E-3</v>
      </c>
      <c r="S242" s="136">
        <v>0</v>
      </c>
      <c r="T242" s="137">
        <f>S242*H242</f>
        <v>0</v>
      </c>
      <c r="AR242" s="138" t="s">
        <v>243</v>
      </c>
      <c r="AT242" s="138" t="s">
        <v>267</v>
      </c>
      <c r="AU242" s="138" t="s">
        <v>86</v>
      </c>
      <c r="AY242" s="16" t="s">
        <v>187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84</v>
      </c>
      <c r="BK242" s="139">
        <f>ROUND(I242*H242,2)</f>
        <v>0</v>
      </c>
      <c r="BL242" s="16" t="s">
        <v>194</v>
      </c>
      <c r="BM242" s="138" t="s">
        <v>848</v>
      </c>
    </row>
    <row r="243" spans="2:65" s="1" customFormat="1">
      <c r="B243" s="31"/>
      <c r="D243" s="140" t="s">
        <v>196</v>
      </c>
      <c r="F243" s="141" t="s">
        <v>847</v>
      </c>
      <c r="I243" s="142"/>
      <c r="L243" s="31"/>
      <c r="M243" s="143"/>
      <c r="T243" s="52"/>
      <c r="AT243" s="16" t="s">
        <v>196</v>
      </c>
      <c r="AU243" s="16" t="s">
        <v>86</v>
      </c>
    </row>
    <row r="244" spans="2:65" s="1" customFormat="1" ht="24.15" customHeight="1">
      <c r="B244" s="31"/>
      <c r="C244" s="127" t="s">
        <v>447</v>
      </c>
      <c r="D244" s="127" t="s">
        <v>189</v>
      </c>
      <c r="E244" s="128" t="s">
        <v>849</v>
      </c>
      <c r="F244" s="129" t="s">
        <v>850</v>
      </c>
      <c r="G244" s="130" t="s">
        <v>320</v>
      </c>
      <c r="H244" s="131">
        <v>2</v>
      </c>
      <c r="I244" s="132"/>
      <c r="J244" s="133">
        <f>ROUND(I244*H244,2)</f>
        <v>0</v>
      </c>
      <c r="K244" s="129" t="s">
        <v>193</v>
      </c>
      <c r="L244" s="31"/>
      <c r="M244" s="134" t="s">
        <v>19</v>
      </c>
      <c r="N244" s="135" t="s">
        <v>47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194</v>
      </c>
      <c r="AT244" s="138" t="s">
        <v>189</v>
      </c>
      <c r="AU244" s="138" t="s">
        <v>86</v>
      </c>
      <c r="AY244" s="16" t="s">
        <v>187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84</v>
      </c>
      <c r="BK244" s="139">
        <f>ROUND(I244*H244,2)</f>
        <v>0</v>
      </c>
      <c r="BL244" s="16" t="s">
        <v>194</v>
      </c>
      <c r="BM244" s="138" t="s">
        <v>851</v>
      </c>
    </row>
    <row r="245" spans="2:65" s="1" customFormat="1" ht="28.8">
      <c r="B245" s="31"/>
      <c r="D245" s="140" t="s">
        <v>196</v>
      </c>
      <c r="F245" s="141" t="s">
        <v>852</v>
      </c>
      <c r="I245" s="142"/>
      <c r="L245" s="31"/>
      <c r="M245" s="143"/>
      <c r="T245" s="52"/>
      <c r="AT245" s="16" t="s">
        <v>196</v>
      </c>
      <c r="AU245" s="16" t="s">
        <v>86</v>
      </c>
    </row>
    <row r="246" spans="2:65" s="1" customFormat="1">
      <c r="B246" s="31"/>
      <c r="D246" s="144" t="s">
        <v>198</v>
      </c>
      <c r="F246" s="145" t="s">
        <v>853</v>
      </c>
      <c r="I246" s="142"/>
      <c r="L246" s="31"/>
      <c r="M246" s="143"/>
      <c r="T246" s="52"/>
      <c r="AT246" s="16" t="s">
        <v>198</v>
      </c>
      <c r="AU246" s="16" t="s">
        <v>86</v>
      </c>
    </row>
    <row r="247" spans="2:65" s="12" customFormat="1">
      <c r="B247" s="146"/>
      <c r="D247" s="140" t="s">
        <v>200</v>
      </c>
      <c r="E247" s="147" t="s">
        <v>19</v>
      </c>
      <c r="F247" s="148" t="s">
        <v>86</v>
      </c>
      <c r="H247" s="149">
        <v>2</v>
      </c>
      <c r="I247" s="150"/>
      <c r="L247" s="146"/>
      <c r="M247" s="151"/>
      <c r="T247" s="152"/>
      <c r="AT247" s="147" t="s">
        <v>200</v>
      </c>
      <c r="AU247" s="147" t="s">
        <v>86</v>
      </c>
      <c r="AV247" s="12" t="s">
        <v>86</v>
      </c>
      <c r="AW247" s="12" t="s">
        <v>37</v>
      </c>
      <c r="AX247" s="12" t="s">
        <v>84</v>
      </c>
      <c r="AY247" s="147" t="s">
        <v>187</v>
      </c>
    </row>
    <row r="248" spans="2:65" s="1" customFormat="1" ht="16.5" customHeight="1">
      <c r="B248" s="31"/>
      <c r="C248" s="160" t="s">
        <v>451</v>
      </c>
      <c r="D248" s="160" t="s">
        <v>267</v>
      </c>
      <c r="E248" s="161" t="s">
        <v>854</v>
      </c>
      <c r="F248" s="162" t="s">
        <v>855</v>
      </c>
      <c r="G248" s="163" t="s">
        <v>320</v>
      </c>
      <c r="H248" s="164">
        <v>2</v>
      </c>
      <c r="I248" s="165"/>
      <c r="J248" s="166">
        <f>ROUND(I248*H248,2)</f>
        <v>0</v>
      </c>
      <c r="K248" s="162" t="s">
        <v>193</v>
      </c>
      <c r="L248" s="167"/>
      <c r="M248" s="168" t="s">
        <v>19</v>
      </c>
      <c r="N248" s="169" t="s">
        <v>47</v>
      </c>
      <c r="P248" s="136">
        <f>O248*H248</f>
        <v>0</v>
      </c>
      <c r="Q248" s="136">
        <v>1.2099999999999999E-3</v>
      </c>
      <c r="R248" s="136">
        <f>Q248*H248</f>
        <v>2.4199999999999998E-3</v>
      </c>
      <c r="S248" s="136">
        <v>0</v>
      </c>
      <c r="T248" s="137">
        <f>S248*H248</f>
        <v>0</v>
      </c>
      <c r="AR248" s="138" t="s">
        <v>243</v>
      </c>
      <c r="AT248" s="138" t="s">
        <v>267</v>
      </c>
      <c r="AU248" s="138" t="s">
        <v>86</v>
      </c>
      <c r="AY248" s="16" t="s">
        <v>187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84</v>
      </c>
      <c r="BK248" s="139">
        <f>ROUND(I248*H248,2)</f>
        <v>0</v>
      </c>
      <c r="BL248" s="16" t="s">
        <v>194</v>
      </c>
      <c r="BM248" s="138" t="s">
        <v>856</v>
      </c>
    </row>
    <row r="249" spans="2:65" s="1" customFormat="1">
      <c r="B249" s="31"/>
      <c r="D249" s="140" t="s">
        <v>196</v>
      </c>
      <c r="F249" s="141" t="s">
        <v>855</v>
      </c>
      <c r="I249" s="142"/>
      <c r="L249" s="31"/>
      <c r="M249" s="143"/>
      <c r="T249" s="52"/>
      <c r="AT249" s="16" t="s">
        <v>196</v>
      </c>
      <c r="AU249" s="16" t="s">
        <v>86</v>
      </c>
    </row>
    <row r="250" spans="2:65" s="1" customFormat="1" ht="24.15" customHeight="1">
      <c r="B250" s="31"/>
      <c r="C250" s="127" t="s">
        <v>457</v>
      </c>
      <c r="D250" s="127" t="s">
        <v>189</v>
      </c>
      <c r="E250" s="128" t="s">
        <v>479</v>
      </c>
      <c r="F250" s="129" t="s">
        <v>480</v>
      </c>
      <c r="G250" s="130" t="s">
        <v>320</v>
      </c>
      <c r="H250" s="131">
        <v>1</v>
      </c>
      <c r="I250" s="132"/>
      <c r="J250" s="133">
        <f>ROUND(I250*H250,2)</f>
        <v>0</v>
      </c>
      <c r="K250" s="129" t="s">
        <v>19</v>
      </c>
      <c r="L250" s="31"/>
      <c r="M250" s="134" t="s">
        <v>19</v>
      </c>
      <c r="N250" s="135" t="s">
        <v>47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194</v>
      </c>
      <c r="AT250" s="138" t="s">
        <v>189</v>
      </c>
      <c r="AU250" s="138" t="s">
        <v>86</v>
      </c>
      <c r="AY250" s="16" t="s">
        <v>187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84</v>
      </c>
      <c r="BK250" s="139">
        <f>ROUND(I250*H250,2)</f>
        <v>0</v>
      </c>
      <c r="BL250" s="16" t="s">
        <v>194</v>
      </c>
      <c r="BM250" s="138" t="s">
        <v>857</v>
      </c>
    </row>
    <row r="251" spans="2:65" s="1" customFormat="1" ht="28.8">
      <c r="B251" s="31"/>
      <c r="D251" s="140" t="s">
        <v>196</v>
      </c>
      <c r="F251" s="141" t="s">
        <v>482</v>
      </c>
      <c r="I251" s="142"/>
      <c r="L251" s="31"/>
      <c r="M251" s="143"/>
      <c r="T251" s="52"/>
      <c r="AT251" s="16" t="s">
        <v>196</v>
      </c>
      <c r="AU251" s="16" t="s">
        <v>86</v>
      </c>
    </row>
    <row r="252" spans="2:65" s="12" customFormat="1">
      <c r="B252" s="146"/>
      <c r="D252" s="140" t="s">
        <v>200</v>
      </c>
      <c r="E252" s="147" t="s">
        <v>19</v>
      </c>
      <c r="F252" s="148" t="s">
        <v>84</v>
      </c>
      <c r="H252" s="149">
        <v>1</v>
      </c>
      <c r="I252" s="150"/>
      <c r="L252" s="146"/>
      <c r="M252" s="151"/>
      <c r="T252" s="152"/>
      <c r="AT252" s="147" t="s">
        <v>200</v>
      </c>
      <c r="AU252" s="147" t="s">
        <v>86</v>
      </c>
      <c r="AV252" s="12" t="s">
        <v>86</v>
      </c>
      <c r="AW252" s="12" t="s">
        <v>37</v>
      </c>
      <c r="AX252" s="12" t="s">
        <v>84</v>
      </c>
      <c r="AY252" s="147" t="s">
        <v>187</v>
      </c>
    </row>
    <row r="253" spans="2:65" s="1" customFormat="1" ht="16.5" customHeight="1">
      <c r="B253" s="31"/>
      <c r="C253" s="160" t="s">
        <v>464</v>
      </c>
      <c r="D253" s="160" t="s">
        <v>267</v>
      </c>
      <c r="E253" s="161" t="s">
        <v>484</v>
      </c>
      <c r="F253" s="162" t="s">
        <v>485</v>
      </c>
      <c r="G253" s="163" t="s">
        <v>320</v>
      </c>
      <c r="H253" s="164">
        <v>1</v>
      </c>
      <c r="I253" s="165"/>
      <c r="J253" s="166">
        <f>ROUND(I253*H253,2)</f>
        <v>0</v>
      </c>
      <c r="K253" s="162" t="s">
        <v>19</v>
      </c>
      <c r="L253" s="167"/>
      <c r="M253" s="168" t="s">
        <v>19</v>
      </c>
      <c r="N253" s="169" t="s">
        <v>47</v>
      </c>
      <c r="P253" s="136">
        <f>O253*H253</f>
        <v>0</v>
      </c>
      <c r="Q253" s="136">
        <v>1.2099999999999999E-3</v>
      </c>
      <c r="R253" s="136">
        <f>Q253*H253</f>
        <v>1.2099999999999999E-3</v>
      </c>
      <c r="S253" s="136">
        <v>0</v>
      </c>
      <c r="T253" s="137">
        <f>S253*H253</f>
        <v>0</v>
      </c>
      <c r="AR253" s="138" t="s">
        <v>243</v>
      </c>
      <c r="AT253" s="138" t="s">
        <v>267</v>
      </c>
      <c r="AU253" s="138" t="s">
        <v>86</v>
      </c>
      <c r="AY253" s="16" t="s">
        <v>187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84</v>
      </c>
      <c r="BK253" s="139">
        <f>ROUND(I253*H253,2)</f>
        <v>0</v>
      </c>
      <c r="BL253" s="16" t="s">
        <v>194</v>
      </c>
      <c r="BM253" s="138" t="s">
        <v>858</v>
      </c>
    </row>
    <row r="254" spans="2:65" s="1" customFormat="1">
      <c r="B254" s="31"/>
      <c r="D254" s="140" t="s">
        <v>196</v>
      </c>
      <c r="F254" s="141" t="s">
        <v>485</v>
      </c>
      <c r="I254" s="142"/>
      <c r="L254" s="31"/>
      <c r="M254" s="143"/>
      <c r="T254" s="52"/>
      <c r="AT254" s="16" t="s">
        <v>196</v>
      </c>
      <c r="AU254" s="16" t="s">
        <v>86</v>
      </c>
    </row>
    <row r="255" spans="2:65" s="1" customFormat="1" ht="24.15" customHeight="1">
      <c r="B255" s="31"/>
      <c r="C255" s="127" t="s">
        <v>468</v>
      </c>
      <c r="D255" s="127" t="s">
        <v>189</v>
      </c>
      <c r="E255" s="128" t="s">
        <v>859</v>
      </c>
      <c r="F255" s="129" t="s">
        <v>860</v>
      </c>
      <c r="G255" s="130" t="s">
        <v>320</v>
      </c>
      <c r="H255" s="131">
        <v>1</v>
      </c>
      <c r="I255" s="132"/>
      <c r="J255" s="133">
        <f>ROUND(I255*H255,2)</f>
        <v>0</v>
      </c>
      <c r="K255" s="129" t="s">
        <v>193</v>
      </c>
      <c r="L255" s="31"/>
      <c r="M255" s="134" t="s">
        <v>19</v>
      </c>
      <c r="N255" s="135" t="s">
        <v>47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194</v>
      </c>
      <c r="AT255" s="138" t="s">
        <v>189</v>
      </c>
      <c r="AU255" s="138" t="s">
        <v>86</v>
      </c>
      <c r="AY255" s="16" t="s">
        <v>187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84</v>
      </c>
      <c r="BK255" s="139">
        <f>ROUND(I255*H255,2)</f>
        <v>0</v>
      </c>
      <c r="BL255" s="16" t="s">
        <v>194</v>
      </c>
      <c r="BM255" s="138" t="s">
        <v>861</v>
      </c>
    </row>
    <row r="256" spans="2:65" s="1" customFormat="1" ht="28.8">
      <c r="B256" s="31"/>
      <c r="D256" s="140" t="s">
        <v>196</v>
      </c>
      <c r="F256" s="141" t="s">
        <v>862</v>
      </c>
      <c r="I256" s="142"/>
      <c r="L256" s="31"/>
      <c r="M256" s="143"/>
      <c r="T256" s="52"/>
      <c r="AT256" s="16" t="s">
        <v>196</v>
      </c>
      <c r="AU256" s="16" t="s">
        <v>86</v>
      </c>
    </row>
    <row r="257" spans="2:65" s="1" customFormat="1">
      <c r="B257" s="31"/>
      <c r="D257" s="144" t="s">
        <v>198</v>
      </c>
      <c r="F257" s="145" t="s">
        <v>863</v>
      </c>
      <c r="I257" s="142"/>
      <c r="L257" s="31"/>
      <c r="M257" s="143"/>
      <c r="T257" s="52"/>
      <c r="AT257" s="16" t="s">
        <v>198</v>
      </c>
      <c r="AU257" s="16" t="s">
        <v>86</v>
      </c>
    </row>
    <row r="258" spans="2:65" s="1" customFormat="1" ht="24.15" customHeight="1">
      <c r="B258" s="31"/>
      <c r="C258" s="160" t="s">
        <v>474</v>
      </c>
      <c r="D258" s="160" t="s">
        <v>267</v>
      </c>
      <c r="E258" s="161" t="s">
        <v>864</v>
      </c>
      <c r="F258" s="162" t="s">
        <v>865</v>
      </c>
      <c r="G258" s="163" t="s">
        <v>320</v>
      </c>
      <c r="H258" s="164">
        <v>1</v>
      </c>
      <c r="I258" s="165"/>
      <c r="J258" s="166">
        <f>ROUND(I258*H258,2)</f>
        <v>0</v>
      </c>
      <c r="K258" s="162" t="s">
        <v>193</v>
      </c>
      <c r="L258" s="167"/>
      <c r="M258" s="168" t="s">
        <v>19</v>
      </c>
      <c r="N258" s="169" t="s">
        <v>47</v>
      </c>
      <c r="P258" s="136">
        <f>O258*H258</f>
        <v>0</v>
      </c>
      <c r="Q258" s="136">
        <v>2.2300000000000002E-3</v>
      </c>
      <c r="R258" s="136">
        <f>Q258*H258</f>
        <v>2.2300000000000002E-3</v>
      </c>
      <c r="S258" s="136">
        <v>0</v>
      </c>
      <c r="T258" s="137">
        <f>S258*H258</f>
        <v>0</v>
      </c>
      <c r="AR258" s="138" t="s">
        <v>243</v>
      </c>
      <c r="AT258" s="138" t="s">
        <v>267</v>
      </c>
      <c r="AU258" s="138" t="s">
        <v>86</v>
      </c>
      <c r="AY258" s="16" t="s">
        <v>187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84</v>
      </c>
      <c r="BK258" s="139">
        <f>ROUND(I258*H258,2)</f>
        <v>0</v>
      </c>
      <c r="BL258" s="16" t="s">
        <v>194</v>
      </c>
      <c r="BM258" s="138" t="s">
        <v>866</v>
      </c>
    </row>
    <row r="259" spans="2:65" s="1" customFormat="1">
      <c r="B259" s="31"/>
      <c r="D259" s="140" t="s">
        <v>196</v>
      </c>
      <c r="F259" s="141" t="s">
        <v>865</v>
      </c>
      <c r="I259" s="142"/>
      <c r="L259" s="31"/>
      <c r="M259" s="143"/>
      <c r="T259" s="52"/>
      <c r="AT259" s="16" t="s">
        <v>196</v>
      </c>
      <c r="AU259" s="16" t="s">
        <v>86</v>
      </c>
    </row>
    <row r="260" spans="2:65" s="1" customFormat="1" ht="24.15" customHeight="1">
      <c r="B260" s="31"/>
      <c r="C260" s="127" t="s">
        <v>478</v>
      </c>
      <c r="D260" s="127" t="s">
        <v>189</v>
      </c>
      <c r="E260" s="128" t="s">
        <v>867</v>
      </c>
      <c r="F260" s="129" t="s">
        <v>868</v>
      </c>
      <c r="G260" s="130" t="s">
        <v>320</v>
      </c>
      <c r="H260" s="131">
        <v>3</v>
      </c>
      <c r="I260" s="132"/>
      <c r="J260" s="133">
        <f>ROUND(I260*H260,2)</f>
        <v>0</v>
      </c>
      <c r="K260" s="129" t="s">
        <v>193</v>
      </c>
      <c r="L260" s="31"/>
      <c r="M260" s="134" t="s">
        <v>19</v>
      </c>
      <c r="N260" s="135" t="s">
        <v>47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194</v>
      </c>
      <c r="AT260" s="138" t="s">
        <v>189</v>
      </c>
      <c r="AU260" s="138" t="s">
        <v>86</v>
      </c>
      <c r="AY260" s="16" t="s">
        <v>187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84</v>
      </c>
      <c r="BK260" s="139">
        <f>ROUND(I260*H260,2)</f>
        <v>0</v>
      </c>
      <c r="BL260" s="16" t="s">
        <v>194</v>
      </c>
      <c r="BM260" s="138" t="s">
        <v>869</v>
      </c>
    </row>
    <row r="261" spans="2:65" s="1" customFormat="1" ht="28.8">
      <c r="B261" s="31"/>
      <c r="D261" s="140" t="s">
        <v>196</v>
      </c>
      <c r="F261" s="141" t="s">
        <v>870</v>
      </c>
      <c r="I261" s="142"/>
      <c r="L261" s="31"/>
      <c r="M261" s="143"/>
      <c r="T261" s="52"/>
      <c r="AT261" s="16" t="s">
        <v>196</v>
      </c>
      <c r="AU261" s="16" t="s">
        <v>86</v>
      </c>
    </row>
    <row r="262" spans="2:65" s="1" customFormat="1">
      <c r="B262" s="31"/>
      <c r="D262" s="144" t="s">
        <v>198</v>
      </c>
      <c r="F262" s="145" t="s">
        <v>871</v>
      </c>
      <c r="I262" s="142"/>
      <c r="L262" s="31"/>
      <c r="M262" s="143"/>
      <c r="T262" s="52"/>
      <c r="AT262" s="16" t="s">
        <v>198</v>
      </c>
      <c r="AU262" s="16" t="s">
        <v>86</v>
      </c>
    </row>
    <row r="263" spans="2:65" s="12" customFormat="1">
      <c r="B263" s="146"/>
      <c r="D263" s="140" t="s">
        <v>200</v>
      </c>
      <c r="E263" s="147" t="s">
        <v>19</v>
      </c>
      <c r="F263" s="148" t="s">
        <v>209</v>
      </c>
      <c r="H263" s="149">
        <v>3</v>
      </c>
      <c r="I263" s="150"/>
      <c r="L263" s="146"/>
      <c r="M263" s="151"/>
      <c r="T263" s="152"/>
      <c r="AT263" s="147" t="s">
        <v>200</v>
      </c>
      <c r="AU263" s="147" t="s">
        <v>86</v>
      </c>
      <c r="AV263" s="12" t="s">
        <v>86</v>
      </c>
      <c r="AW263" s="12" t="s">
        <v>37</v>
      </c>
      <c r="AX263" s="12" t="s">
        <v>84</v>
      </c>
      <c r="AY263" s="147" t="s">
        <v>187</v>
      </c>
    </row>
    <row r="264" spans="2:65" s="1" customFormat="1" ht="16.5" customHeight="1">
      <c r="B264" s="31"/>
      <c r="C264" s="160" t="s">
        <v>483</v>
      </c>
      <c r="D264" s="160" t="s">
        <v>267</v>
      </c>
      <c r="E264" s="161" t="s">
        <v>872</v>
      </c>
      <c r="F264" s="162" t="s">
        <v>873</v>
      </c>
      <c r="G264" s="163" t="s">
        <v>320</v>
      </c>
      <c r="H264" s="164">
        <v>3</v>
      </c>
      <c r="I264" s="165"/>
      <c r="J264" s="166">
        <f>ROUND(I264*H264,2)</f>
        <v>0</v>
      </c>
      <c r="K264" s="162" t="s">
        <v>193</v>
      </c>
      <c r="L264" s="167"/>
      <c r="M264" s="168" t="s">
        <v>19</v>
      </c>
      <c r="N264" s="169" t="s">
        <v>47</v>
      </c>
      <c r="P264" s="136">
        <f>O264*H264</f>
        <v>0</v>
      </c>
      <c r="Q264" s="136">
        <v>1.1999999999999999E-3</v>
      </c>
      <c r="R264" s="136">
        <f>Q264*H264</f>
        <v>3.5999999999999999E-3</v>
      </c>
      <c r="S264" s="136">
        <v>0</v>
      </c>
      <c r="T264" s="137">
        <f>S264*H264</f>
        <v>0</v>
      </c>
      <c r="AR264" s="138" t="s">
        <v>243</v>
      </c>
      <c r="AT264" s="138" t="s">
        <v>267</v>
      </c>
      <c r="AU264" s="138" t="s">
        <v>86</v>
      </c>
      <c r="AY264" s="16" t="s">
        <v>187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84</v>
      </c>
      <c r="BK264" s="139">
        <f>ROUND(I264*H264,2)</f>
        <v>0</v>
      </c>
      <c r="BL264" s="16" t="s">
        <v>194</v>
      </c>
      <c r="BM264" s="138" t="s">
        <v>874</v>
      </c>
    </row>
    <row r="265" spans="2:65" s="1" customFormat="1">
      <c r="B265" s="31"/>
      <c r="D265" s="140" t="s">
        <v>196</v>
      </c>
      <c r="F265" s="141" t="s">
        <v>873</v>
      </c>
      <c r="I265" s="142"/>
      <c r="L265" s="31"/>
      <c r="M265" s="143"/>
      <c r="T265" s="52"/>
      <c r="AT265" s="16" t="s">
        <v>196</v>
      </c>
      <c r="AU265" s="16" t="s">
        <v>86</v>
      </c>
    </row>
    <row r="266" spans="2:65" s="1" customFormat="1" ht="24.15" customHeight="1">
      <c r="B266" s="31"/>
      <c r="C266" s="127" t="s">
        <v>487</v>
      </c>
      <c r="D266" s="127" t="s">
        <v>189</v>
      </c>
      <c r="E266" s="128" t="s">
        <v>875</v>
      </c>
      <c r="F266" s="129" t="s">
        <v>876</v>
      </c>
      <c r="G266" s="130" t="s">
        <v>204</v>
      </c>
      <c r="H266" s="131">
        <v>1.54</v>
      </c>
      <c r="I266" s="132"/>
      <c r="J266" s="133">
        <f>ROUND(I266*H266,2)</f>
        <v>0</v>
      </c>
      <c r="K266" s="129" t="s">
        <v>193</v>
      </c>
      <c r="L266" s="31"/>
      <c r="M266" s="134" t="s">
        <v>19</v>
      </c>
      <c r="N266" s="135" t="s">
        <v>47</v>
      </c>
      <c r="P266" s="136">
        <f>O266*H266</f>
        <v>0</v>
      </c>
      <c r="Q266" s="136">
        <v>0</v>
      </c>
      <c r="R266" s="136">
        <f>Q266*H266</f>
        <v>0</v>
      </c>
      <c r="S266" s="136">
        <v>1.92</v>
      </c>
      <c r="T266" s="137">
        <f>S266*H266</f>
        <v>2.9567999999999999</v>
      </c>
      <c r="AR266" s="138" t="s">
        <v>194</v>
      </c>
      <c r="AT266" s="138" t="s">
        <v>189</v>
      </c>
      <c r="AU266" s="138" t="s">
        <v>86</v>
      </c>
      <c r="AY266" s="16" t="s">
        <v>187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84</v>
      </c>
      <c r="BK266" s="139">
        <f>ROUND(I266*H266,2)</f>
        <v>0</v>
      </c>
      <c r="BL266" s="16" t="s">
        <v>194</v>
      </c>
      <c r="BM266" s="138" t="s">
        <v>877</v>
      </c>
    </row>
    <row r="267" spans="2:65" s="1" customFormat="1" ht="19.2">
      <c r="B267" s="31"/>
      <c r="D267" s="140" t="s">
        <v>196</v>
      </c>
      <c r="F267" s="141" t="s">
        <v>878</v>
      </c>
      <c r="I267" s="142"/>
      <c r="L267" s="31"/>
      <c r="M267" s="143"/>
      <c r="T267" s="52"/>
      <c r="AT267" s="16" t="s">
        <v>196</v>
      </c>
      <c r="AU267" s="16" t="s">
        <v>86</v>
      </c>
    </row>
    <row r="268" spans="2:65" s="1" customFormat="1">
      <c r="B268" s="31"/>
      <c r="D268" s="144" t="s">
        <v>198</v>
      </c>
      <c r="F268" s="145" t="s">
        <v>879</v>
      </c>
      <c r="I268" s="142"/>
      <c r="L268" s="31"/>
      <c r="M268" s="143"/>
      <c r="T268" s="52"/>
      <c r="AT268" s="16" t="s">
        <v>198</v>
      </c>
      <c r="AU268" s="16" t="s">
        <v>86</v>
      </c>
    </row>
    <row r="269" spans="2:65" s="12" customFormat="1">
      <c r="B269" s="146"/>
      <c r="D269" s="140" t="s">
        <v>200</v>
      </c>
      <c r="E269" s="147" t="s">
        <v>19</v>
      </c>
      <c r="F269" s="148" t="s">
        <v>880</v>
      </c>
      <c r="H269" s="149">
        <v>1.54</v>
      </c>
      <c r="I269" s="150"/>
      <c r="L269" s="146"/>
      <c r="M269" s="151"/>
      <c r="T269" s="152"/>
      <c r="AT269" s="147" t="s">
        <v>200</v>
      </c>
      <c r="AU269" s="147" t="s">
        <v>86</v>
      </c>
      <c r="AV269" s="12" t="s">
        <v>86</v>
      </c>
      <c r="AW269" s="12" t="s">
        <v>37</v>
      </c>
      <c r="AX269" s="12" t="s">
        <v>84</v>
      </c>
      <c r="AY269" s="147" t="s">
        <v>187</v>
      </c>
    </row>
    <row r="270" spans="2:65" s="1" customFormat="1" ht="16.5" customHeight="1">
      <c r="B270" s="31"/>
      <c r="C270" s="127" t="s">
        <v>493</v>
      </c>
      <c r="D270" s="127" t="s">
        <v>189</v>
      </c>
      <c r="E270" s="128" t="s">
        <v>881</v>
      </c>
      <c r="F270" s="129" t="s">
        <v>882</v>
      </c>
      <c r="G270" s="130" t="s">
        <v>320</v>
      </c>
      <c r="H270" s="131">
        <v>1</v>
      </c>
      <c r="I270" s="132"/>
      <c r="J270" s="133">
        <f>ROUND(I270*H270,2)</f>
        <v>0</v>
      </c>
      <c r="K270" s="129" t="s">
        <v>193</v>
      </c>
      <c r="L270" s="31"/>
      <c r="M270" s="134" t="s">
        <v>19</v>
      </c>
      <c r="N270" s="135" t="s">
        <v>47</v>
      </c>
      <c r="P270" s="136">
        <f>O270*H270</f>
        <v>0</v>
      </c>
      <c r="Q270" s="136">
        <v>1.3600000000000001E-3</v>
      </c>
      <c r="R270" s="136">
        <f>Q270*H270</f>
        <v>1.3600000000000001E-3</v>
      </c>
      <c r="S270" s="136">
        <v>0</v>
      </c>
      <c r="T270" s="137">
        <f>S270*H270</f>
        <v>0</v>
      </c>
      <c r="AR270" s="138" t="s">
        <v>194</v>
      </c>
      <c r="AT270" s="138" t="s">
        <v>189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194</v>
      </c>
      <c r="BM270" s="138" t="s">
        <v>883</v>
      </c>
    </row>
    <row r="271" spans="2:65" s="1" customFormat="1" ht="19.2">
      <c r="B271" s="31"/>
      <c r="D271" s="140" t="s">
        <v>196</v>
      </c>
      <c r="F271" s="141" t="s">
        <v>884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" customFormat="1">
      <c r="B272" s="31"/>
      <c r="D272" s="144" t="s">
        <v>198</v>
      </c>
      <c r="F272" s="145" t="s">
        <v>885</v>
      </c>
      <c r="I272" s="142"/>
      <c r="L272" s="31"/>
      <c r="M272" s="143"/>
      <c r="T272" s="52"/>
      <c r="AT272" s="16" t="s">
        <v>198</v>
      </c>
      <c r="AU272" s="16" t="s">
        <v>86</v>
      </c>
    </row>
    <row r="273" spans="2:65" s="12" customFormat="1">
      <c r="B273" s="146"/>
      <c r="D273" s="140" t="s">
        <v>200</v>
      </c>
      <c r="E273" s="147" t="s">
        <v>19</v>
      </c>
      <c r="F273" s="148" t="s">
        <v>84</v>
      </c>
      <c r="H273" s="149">
        <v>1</v>
      </c>
      <c r="I273" s="150"/>
      <c r="L273" s="146"/>
      <c r="M273" s="151"/>
      <c r="T273" s="152"/>
      <c r="AT273" s="147" t="s">
        <v>200</v>
      </c>
      <c r="AU273" s="147" t="s">
        <v>86</v>
      </c>
      <c r="AV273" s="12" t="s">
        <v>86</v>
      </c>
      <c r="AW273" s="12" t="s">
        <v>37</v>
      </c>
      <c r="AX273" s="12" t="s">
        <v>84</v>
      </c>
      <c r="AY273" s="147" t="s">
        <v>187</v>
      </c>
    </row>
    <row r="274" spans="2:65" s="1" customFormat="1" ht="24.15" customHeight="1">
      <c r="B274" s="31"/>
      <c r="C274" s="160" t="s">
        <v>497</v>
      </c>
      <c r="D274" s="160" t="s">
        <v>267</v>
      </c>
      <c r="E274" s="161" t="s">
        <v>886</v>
      </c>
      <c r="F274" s="162" t="s">
        <v>887</v>
      </c>
      <c r="G274" s="163" t="s">
        <v>320</v>
      </c>
      <c r="H274" s="164">
        <v>1</v>
      </c>
      <c r="I274" s="165"/>
      <c r="J274" s="166">
        <f>ROUND(I274*H274,2)</f>
        <v>0</v>
      </c>
      <c r="K274" s="162" t="s">
        <v>193</v>
      </c>
      <c r="L274" s="167"/>
      <c r="M274" s="168" t="s">
        <v>19</v>
      </c>
      <c r="N274" s="169" t="s">
        <v>47</v>
      </c>
      <c r="P274" s="136">
        <f>O274*H274</f>
        <v>0</v>
      </c>
      <c r="Q274" s="136">
        <v>4.8000000000000001E-2</v>
      </c>
      <c r="R274" s="136">
        <f>Q274*H274</f>
        <v>4.8000000000000001E-2</v>
      </c>
      <c r="S274" s="136">
        <v>0</v>
      </c>
      <c r="T274" s="137">
        <f>S274*H274</f>
        <v>0</v>
      </c>
      <c r="AR274" s="138" t="s">
        <v>243</v>
      </c>
      <c r="AT274" s="138" t="s">
        <v>267</v>
      </c>
      <c r="AU274" s="138" t="s">
        <v>86</v>
      </c>
      <c r="AY274" s="16" t="s">
        <v>187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84</v>
      </c>
      <c r="BK274" s="139">
        <f>ROUND(I274*H274,2)</f>
        <v>0</v>
      </c>
      <c r="BL274" s="16" t="s">
        <v>194</v>
      </c>
      <c r="BM274" s="138" t="s">
        <v>888</v>
      </c>
    </row>
    <row r="275" spans="2:65" s="1" customFormat="1" ht="19.2">
      <c r="B275" s="31"/>
      <c r="D275" s="140" t="s">
        <v>196</v>
      </c>
      <c r="F275" s="141" t="s">
        <v>887</v>
      </c>
      <c r="I275" s="142"/>
      <c r="L275" s="31"/>
      <c r="M275" s="143"/>
      <c r="T275" s="52"/>
      <c r="AT275" s="16" t="s">
        <v>196</v>
      </c>
      <c r="AU275" s="16" t="s">
        <v>86</v>
      </c>
    </row>
    <row r="276" spans="2:65" s="1" customFormat="1" ht="24.15" customHeight="1">
      <c r="B276" s="31"/>
      <c r="C276" s="160" t="s">
        <v>503</v>
      </c>
      <c r="D276" s="160" t="s">
        <v>267</v>
      </c>
      <c r="E276" s="161" t="s">
        <v>889</v>
      </c>
      <c r="F276" s="162" t="s">
        <v>890</v>
      </c>
      <c r="G276" s="163" t="s">
        <v>320</v>
      </c>
      <c r="H276" s="164">
        <v>1</v>
      </c>
      <c r="I276" s="165"/>
      <c r="J276" s="166">
        <f>ROUND(I276*H276,2)</f>
        <v>0</v>
      </c>
      <c r="K276" s="162" t="s">
        <v>193</v>
      </c>
      <c r="L276" s="167"/>
      <c r="M276" s="168" t="s">
        <v>19</v>
      </c>
      <c r="N276" s="169" t="s">
        <v>47</v>
      </c>
      <c r="P276" s="136">
        <f>O276*H276</f>
        <v>0</v>
      </c>
      <c r="Q276" s="136">
        <v>2.5000000000000001E-3</v>
      </c>
      <c r="R276" s="136">
        <f>Q276*H276</f>
        <v>2.5000000000000001E-3</v>
      </c>
      <c r="S276" s="136">
        <v>0</v>
      </c>
      <c r="T276" s="137">
        <f>S276*H276</f>
        <v>0</v>
      </c>
      <c r="AR276" s="138" t="s">
        <v>243</v>
      </c>
      <c r="AT276" s="138" t="s">
        <v>267</v>
      </c>
      <c r="AU276" s="138" t="s">
        <v>86</v>
      </c>
      <c r="AY276" s="16" t="s">
        <v>187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84</v>
      </c>
      <c r="BK276" s="139">
        <f>ROUND(I276*H276,2)</f>
        <v>0</v>
      </c>
      <c r="BL276" s="16" t="s">
        <v>194</v>
      </c>
      <c r="BM276" s="138" t="s">
        <v>891</v>
      </c>
    </row>
    <row r="277" spans="2:65" s="1" customFormat="1">
      <c r="B277" s="31"/>
      <c r="D277" s="140" t="s">
        <v>196</v>
      </c>
      <c r="F277" s="141" t="s">
        <v>890</v>
      </c>
      <c r="I277" s="142"/>
      <c r="L277" s="31"/>
      <c r="M277" s="143"/>
      <c r="T277" s="52"/>
      <c r="AT277" s="16" t="s">
        <v>196</v>
      </c>
      <c r="AU277" s="16" t="s">
        <v>86</v>
      </c>
    </row>
    <row r="278" spans="2:65" s="12" customFormat="1">
      <c r="B278" s="146"/>
      <c r="D278" s="140" t="s">
        <v>200</v>
      </c>
      <c r="E278" s="147" t="s">
        <v>19</v>
      </c>
      <c r="F278" s="148" t="s">
        <v>84</v>
      </c>
      <c r="H278" s="149">
        <v>1</v>
      </c>
      <c r="I278" s="150"/>
      <c r="L278" s="146"/>
      <c r="M278" s="151"/>
      <c r="T278" s="152"/>
      <c r="AT278" s="147" t="s">
        <v>200</v>
      </c>
      <c r="AU278" s="147" t="s">
        <v>86</v>
      </c>
      <c r="AV278" s="12" t="s">
        <v>86</v>
      </c>
      <c r="AW278" s="12" t="s">
        <v>37</v>
      </c>
      <c r="AX278" s="12" t="s">
        <v>84</v>
      </c>
      <c r="AY278" s="147" t="s">
        <v>187</v>
      </c>
    </row>
    <row r="279" spans="2:65" s="1" customFormat="1" ht="21.75" customHeight="1">
      <c r="B279" s="31"/>
      <c r="C279" s="127" t="s">
        <v>507</v>
      </c>
      <c r="D279" s="127" t="s">
        <v>189</v>
      </c>
      <c r="E279" s="128" t="s">
        <v>528</v>
      </c>
      <c r="F279" s="129" t="s">
        <v>529</v>
      </c>
      <c r="G279" s="130" t="s">
        <v>460</v>
      </c>
      <c r="H279" s="131">
        <v>131.9</v>
      </c>
      <c r="I279" s="132"/>
      <c r="J279" s="133">
        <f>ROUND(I279*H279,2)</f>
        <v>0</v>
      </c>
      <c r="K279" s="129" t="s">
        <v>193</v>
      </c>
      <c r="L279" s="31"/>
      <c r="M279" s="134" t="s">
        <v>19</v>
      </c>
      <c r="N279" s="135" t="s">
        <v>47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194</v>
      </c>
      <c r="AT279" s="138" t="s">
        <v>189</v>
      </c>
      <c r="AU279" s="138" t="s">
        <v>86</v>
      </c>
      <c r="AY279" s="16" t="s">
        <v>187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84</v>
      </c>
      <c r="BK279" s="139">
        <f>ROUND(I279*H279,2)</f>
        <v>0</v>
      </c>
      <c r="BL279" s="16" t="s">
        <v>194</v>
      </c>
      <c r="BM279" s="138" t="s">
        <v>892</v>
      </c>
    </row>
    <row r="280" spans="2:65" s="1" customFormat="1">
      <c r="B280" s="31"/>
      <c r="D280" s="140" t="s">
        <v>196</v>
      </c>
      <c r="F280" s="141" t="s">
        <v>531</v>
      </c>
      <c r="I280" s="142"/>
      <c r="L280" s="31"/>
      <c r="M280" s="143"/>
      <c r="T280" s="52"/>
      <c r="AT280" s="16" t="s">
        <v>196</v>
      </c>
      <c r="AU280" s="16" t="s">
        <v>86</v>
      </c>
    </row>
    <row r="281" spans="2:65" s="1" customFormat="1">
      <c r="B281" s="31"/>
      <c r="D281" s="144" t="s">
        <v>198</v>
      </c>
      <c r="F281" s="145" t="s">
        <v>532</v>
      </c>
      <c r="I281" s="142"/>
      <c r="L281" s="31"/>
      <c r="M281" s="143"/>
      <c r="T281" s="52"/>
      <c r="AT281" s="16" t="s">
        <v>198</v>
      </c>
      <c r="AU281" s="16" t="s">
        <v>86</v>
      </c>
    </row>
    <row r="282" spans="2:65" s="12" customFormat="1">
      <c r="B282" s="146"/>
      <c r="D282" s="140" t="s">
        <v>200</v>
      </c>
      <c r="E282" s="147" t="s">
        <v>19</v>
      </c>
      <c r="F282" s="148" t="s">
        <v>716</v>
      </c>
      <c r="H282" s="149">
        <v>131.9</v>
      </c>
      <c r="I282" s="150"/>
      <c r="L282" s="146"/>
      <c r="M282" s="151"/>
      <c r="T282" s="152"/>
      <c r="AT282" s="147" t="s">
        <v>200</v>
      </c>
      <c r="AU282" s="147" t="s">
        <v>86</v>
      </c>
      <c r="AV282" s="12" t="s">
        <v>86</v>
      </c>
      <c r="AW282" s="12" t="s">
        <v>37</v>
      </c>
      <c r="AX282" s="12" t="s">
        <v>84</v>
      </c>
      <c r="AY282" s="147" t="s">
        <v>187</v>
      </c>
    </row>
    <row r="283" spans="2:65" s="1" customFormat="1" ht="24.15" customHeight="1">
      <c r="B283" s="31"/>
      <c r="C283" s="127" t="s">
        <v>513</v>
      </c>
      <c r="D283" s="127" t="s">
        <v>189</v>
      </c>
      <c r="E283" s="128" t="s">
        <v>534</v>
      </c>
      <c r="F283" s="129" t="s">
        <v>535</v>
      </c>
      <c r="G283" s="130" t="s">
        <v>460</v>
      </c>
      <c r="H283" s="131">
        <v>131.9</v>
      </c>
      <c r="I283" s="132"/>
      <c r="J283" s="133">
        <f>ROUND(I283*H283,2)</f>
        <v>0</v>
      </c>
      <c r="K283" s="129" t="s">
        <v>193</v>
      </c>
      <c r="L283" s="31"/>
      <c r="M283" s="134" t="s">
        <v>19</v>
      </c>
      <c r="N283" s="135" t="s">
        <v>47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194</v>
      </c>
      <c r="AT283" s="138" t="s">
        <v>189</v>
      </c>
      <c r="AU283" s="138" t="s">
        <v>86</v>
      </c>
      <c r="AY283" s="16" t="s">
        <v>187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84</v>
      </c>
      <c r="BK283" s="139">
        <f>ROUND(I283*H283,2)</f>
        <v>0</v>
      </c>
      <c r="BL283" s="16" t="s">
        <v>194</v>
      </c>
      <c r="BM283" s="138" t="s">
        <v>893</v>
      </c>
    </row>
    <row r="284" spans="2:65" s="1" customFormat="1">
      <c r="B284" s="31"/>
      <c r="D284" s="140" t="s">
        <v>196</v>
      </c>
      <c r="F284" s="141" t="s">
        <v>535</v>
      </c>
      <c r="I284" s="142"/>
      <c r="L284" s="31"/>
      <c r="M284" s="143"/>
      <c r="T284" s="52"/>
      <c r="AT284" s="16" t="s">
        <v>196</v>
      </c>
      <c r="AU284" s="16" t="s">
        <v>86</v>
      </c>
    </row>
    <row r="285" spans="2:65" s="1" customFormat="1">
      <c r="B285" s="31"/>
      <c r="D285" s="144" t="s">
        <v>198</v>
      </c>
      <c r="F285" s="145" t="s">
        <v>537</v>
      </c>
      <c r="I285" s="142"/>
      <c r="L285" s="31"/>
      <c r="M285" s="143"/>
      <c r="T285" s="52"/>
      <c r="AT285" s="16" t="s">
        <v>198</v>
      </c>
      <c r="AU285" s="16" t="s">
        <v>86</v>
      </c>
    </row>
    <row r="286" spans="2:65" s="12" customFormat="1">
      <c r="B286" s="146"/>
      <c r="D286" s="140" t="s">
        <v>200</v>
      </c>
      <c r="E286" s="147" t="s">
        <v>19</v>
      </c>
      <c r="F286" s="148" t="s">
        <v>716</v>
      </c>
      <c r="H286" s="149">
        <v>131.9</v>
      </c>
      <c r="I286" s="150"/>
      <c r="L286" s="146"/>
      <c r="M286" s="151"/>
      <c r="T286" s="152"/>
      <c r="AT286" s="147" t="s">
        <v>200</v>
      </c>
      <c r="AU286" s="147" t="s">
        <v>86</v>
      </c>
      <c r="AV286" s="12" t="s">
        <v>86</v>
      </c>
      <c r="AW286" s="12" t="s">
        <v>37</v>
      </c>
      <c r="AX286" s="12" t="s">
        <v>84</v>
      </c>
      <c r="AY286" s="147" t="s">
        <v>187</v>
      </c>
    </row>
    <row r="287" spans="2:65" s="1" customFormat="1" ht="24.15" customHeight="1">
      <c r="B287" s="31"/>
      <c r="C287" s="127" t="s">
        <v>517</v>
      </c>
      <c r="D287" s="127" t="s">
        <v>189</v>
      </c>
      <c r="E287" s="128" t="s">
        <v>539</v>
      </c>
      <c r="F287" s="129" t="s">
        <v>540</v>
      </c>
      <c r="G287" s="130" t="s">
        <v>320</v>
      </c>
      <c r="H287" s="131">
        <v>2</v>
      </c>
      <c r="I287" s="132"/>
      <c r="J287" s="133">
        <f>ROUND(I287*H287,2)</f>
        <v>0</v>
      </c>
      <c r="K287" s="129" t="s">
        <v>193</v>
      </c>
      <c r="L287" s="31"/>
      <c r="M287" s="134" t="s">
        <v>19</v>
      </c>
      <c r="N287" s="135" t="s">
        <v>47</v>
      </c>
      <c r="P287" s="136">
        <f>O287*H287</f>
        <v>0</v>
      </c>
      <c r="Q287" s="136">
        <v>0.45937</v>
      </c>
      <c r="R287" s="136">
        <f>Q287*H287</f>
        <v>0.91874</v>
      </c>
      <c r="S287" s="136">
        <v>0</v>
      </c>
      <c r="T287" s="137">
        <f>S287*H287</f>
        <v>0</v>
      </c>
      <c r="AR287" s="138" t="s">
        <v>194</v>
      </c>
      <c r="AT287" s="138" t="s">
        <v>189</v>
      </c>
      <c r="AU287" s="138" t="s">
        <v>86</v>
      </c>
      <c r="AY287" s="16" t="s">
        <v>187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84</v>
      </c>
      <c r="BK287" s="139">
        <f>ROUND(I287*H287,2)</f>
        <v>0</v>
      </c>
      <c r="BL287" s="16" t="s">
        <v>194</v>
      </c>
      <c r="BM287" s="138" t="s">
        <v>894</v>
      </c>
    </row>
    <row r="288" spans="2:65" s="1" customFormat="1" ht="19.2">
      <c r="B288" s="31"/>
      <c r="D288" s="140" t="s">
        <v>196</v>
      </c>
      <c r="F288" s="141" t="s">
        <v>542</v>
      </c>
      <c r="I288" s="142"/>
      <c r="L288" s="31"/>
      <c r="M288" s="143"/>
      <c r="T288" s="52"/>
      <c r="AT288" s="16" t="s">
        <v>196</v>
      </c>
      <c r="AU288" s="16" t="s">
        <v>86</v>
      </c>
    </row>
    <row r="289" spans="2:65" s="1" customFormat="1">
      <c r="B289" s="31"/>
      <c r="D289" s="144" t="s">
        <v>198</v>
      </c>
      <c r="F289" s="145" t="s">
        <v>543</v>
      </c>
      <c r="I289" s="142"/>
      <c r="L289" s="31"/>
      <c r="M289" s="143"/>
      <c r="T289" s="52"/>
      <c r="AT289" s="16" t="s">
        <v>198</v>
      </c>
      <c r="AU289" s="16" t="s">
        <v>86</v>
      </c>
    </row>
    <row r="290" spans="2:65" s="12" customFormat="1">
      <c r="B290" s="146"/>
      <c r="D290" s="140" t="s">
        <v>200</v>
      </c>
      <c r="E290" s="147" t="s">
        <v>19</v>
      </c>
      <c r="F290" s="148" t="s">
        <v>86</v>
      </c>
      <c r="H290" s="149">
        <v>2</v>
      </c>
      <c r="I290" s="150"/>
      <c r="L290" s="146"/>
      <c r="M290" s="151"/>
      <c r="T290" s="152"/>
      <c r="AT290" s="147" t="s">
        <v>200</v>
      </c>
      <c r="AU290" s="147" t="s">
        <v>86</v>
      </c>
      <c r="AV290" s="12" t="s">
        <v>86</v>
      </c>
      <c r="AW290" s="12" t="s">
        <v>37</v>
      </c>
      <c r="AX290" s="12" t="s">
        <v>84</v>
      </c>
      <c r="AY290" s="147" t="s">
        <v>187</v>
      </c>
    </row>
    <row r="291" spans="2:65" s="1" customFormat="1" ht="24.15" customHeight="1">
      <c r="B291" s="31"/>
      <c r="C291" s="127" t="s">
        <v>523</v>
      </c>
      <c r="D291" s="127" t="s">
        <v>189</v>
      </c>
      <c r="E291" s="128" t="s">
        <v>895</v>
      </c>
      <c r="F291" s="129" t="s">
        <v>896</v>
      </c>
      <c r="G291" s="130" t="s">
        <v>320</v>
      </c>
      <c r="H291" s="131">
        <v>1</v>
      </c>
      <c r="I291" s="132"/>
      <c r="J291" s="133">
        <f>ROUND(I291*H291,2)</f>
        <v>0</v>
      </c>
      <c r="K291" s="129" t="s">
        <v>193</v>
      </c>
      <c r="L291" s="31"/>
      <c r="M291" s="134" t="s">
        <v>19</v>
      </c>
      <c r="N291" s="135" t="s">
        <v>47</v>
      </c>
      <c r="P291" s="136">
        <f>O291*H291</f>
        <v>0</v>
      </c>
      <c r="Q291" s="136">
        <v>9.8899999999999995E-3</v>
      </c>
      <c r="R291" s="136">
        <f>Q291*H291</f>
        <v>9.8899999999999995E-3</v>
      </c>
      <c r="S291" s="136">
        <v>0</v>
      </c>
      <c r="T291" s="137">
        <f>S291*H291</f>
        <v>0</v>
      </c>
      <c r="AR291" s="138" t="s">
        <v>194</v>
      </c>
      <c r="AT291" s="138" t="s">
        <v>189</v>
      </c>
      <c r="AU291" s="138" t="s">
        <v>86</v>
      </c>
      <c r="AY291" s="16" t="s">
        <v>187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6" t="s">
        <v>84</v>
      </c>
      <c r="BK291" s="139">
        <f>ROUND(I291*H291,2)</f>
        <v>0</v>
      </c>
      <c r="BL291" s="16" t="s">
        <v>194</v>
      </c>
      <c r="BM291" s="138" t="s">
        <v>897</v>
      </c>
    </row>
    <row r="292" spans="2:65" s="1" customFormat="1" ht="19.2">
      <c r="B292" s="31"/>
      <c r="D292" s="140" t="s">
        <v>196</v>
      </c>
      <c r="F292" s="141" t="s">
        <v>898</v>
      </c>
      <c r="I292" s="142"/>
      <c r="L292" s="31"/>
      <c r="M292" s="143"/>
      <c r="T292" s="52"/>
      <c r="AT292" s="16" t="s">
        <v>196</v>
      </c>
      <c r="AU292" s="16" t="s">
        <v>86</v>
      </c>
    </row>
    <row r="293" spans="2:65" s="1" customFormat="1">
      <c r="B293" s="31"/>
      <c r="D293" s="144" t="s">
        <v>198</v>
      </c>
      <c r="F293" s="145" t="s">
        <v>899</v>
      </c>
      <c r="I293" s="142"/>
      <c r="L293" s="31"/>
      <c r="M293" s="143"/>
      <c r="T293" s="52"/>
      <c r="AT293" s="16" t="s">
        <v>198</v>
      </c>
      <c r="AU293" s="16" t="s">
        <v>86</v>
      </c>
    </row>
    <row r="294" spans="2:65" s="12" customFormat="1">
      <c r="B294" s="146"/>
      <c r="D294" s="140" t="s">
        <v>200</v>
      </c>
      <c r="E294" s="147" t="s">
        <v>19</v>
      </c>
      <c r="F294" s="148" t="s">
        <v>84</v>
      </c>
      <c r="H294" s="149">
        <v>1</v>
      </c>
      <c r="I294" s="150"/>
      <c r="L294" s="146"/>
      <c r="M294" s="151"/>
      <c r="T294" s="152"/>
      <c r="AT294" s="147" t="s">
        <v>200</v>
      </c>
      <c r="AU294" s="147" t="s">
        <v>86</v>
      </c>
      <c r="AV294" s="12" t="s">
        <v>86</v>
      </c>
      <c r="AW294" s="12" t="s">
        <v>37</v>
      </c>
      <c r="AX294" s="12" t="s">
        <v>84</v>
      </c>
      <c r="AY294" s="147" t="s">
        <v>187</v>
      </c>
    </row>
    <row r="295" spans="2:65" s="1" customFormat="1" ht="24.15" customHeight="1">
      <c r="B295" s="31"/>
      <c r="C295" s="160" t="s">
        <v>527</v>
      </c>
      <c r="D295" s="160" t="s">
        <v>267</v>
      </c>
      <c r="E295" s="161" t="s">
        <v>900</v>
      </c>
      <c r="F295" s="162" t="s">
        <v>901</v>
      </c>
      <c r="G295" s="163" t="s">
        <v>320</v>
      </c>
      <c r="H295" s="164">
        <v>1</v>
      </c>
      <c r="I295" s="165"/>
      <c r="J295" s="166">
        <f>ROUND(I295*H295,2)</f>
        <v>0</v>
      </c>
      <c r="K295" s="162" t="s">
        <v>193</v>
      </c>
      <c r="L295" s="167"/>
      <c r="M295" s="168" t="s">
        <v>19</v>
      </c>
      <c r="N295" s="169" t="s">
        <v>47</v>
      </c>
      <c r="P295" s="136">
        <f>O295*H295</f>
        <v>0</v>
      </c>
      <c r="Q295" s="136">
        <v>1.054</v>
      </c>
      <c r="R295" s="136">
        <f>Q295*H295</f>
        <v>1.054</v>
      </c>
      <c r="S295" s="136">
        <v>0</v>
      </c>
      <c r="T295" s="137">
        <f>S295*H295</f>
        <v>0</v>
      </c>
      <c r="AR295" s="138" t="s">
        <v>243</v>
      </c>
      <c r="AT295" s="138" t="s">
        <v>267</v>
      </c>
      <c r="AU295" s="138" t="s">
        <v>86</v>
      </c>
      <c r="AY295" s="16" t="s">
        <v>187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84</v>
      </c>
      <c r="BK295" s="139">
        <f>ROUND(I295*H295,2)</f>
        <v>0</v>
      </c>
      <c r="BL295" s="16" t="s">
        <v>194</v>
      </c>
      <c r="BM295" s="138" t="s">
        <v>902</v>
      </c>
    </row>
    <row r="296" spans="2:65" s="1" customFormat="1">
      <c r="B296" s="31"/>
      <c r="D296" s="140" t="s">
        <v>196</v>
      </c>
      <c r="F296" s="141" t="s">
        <v>901</v>
      </c>
      <c r="I296" s="142"/>
      <c r="L296" s="31"/>
      <c r="M296" s="143"/>
      <c r="T296" s="52"/>
      <c r="AT296" s="16" t="s">
        <v>196</v>
      </c>
      <c r="AU296" s="16" t="s">
        <v>86</v>
      </c>
    </row>
    <row r="297" spans="2:65" s="1" customFormat="1" ht="16.5" customHeight="1">
      <c r="B297" s="31"/>
      <c r="C297" s="127" t="s">
        <v>533</v>
      </c>
      <c r="D297" s="127" t="s">
        <v>189</v>
      </c>
      <c r="E297" s="128" t="s">
        <v>903</v>
      </c>
      <c r="F297" s="129" t="s">
        <v>904</v>
      </c>
      <c r="G297" s="130" t="s">
        <v>320</v>
      </c>
      <c r="H297" s="131">
        <v>1</v>
      </c>
      <c r="I297" s="132"/>
      <c r="J297" s="133">
        <f>ROUND(I297*H297,2)</f>
        <v>0</v>
      </c>
      <c r="K297" s="129" t="s">
        <v>193</v>
      </c>
      <c r="L297" s="31"/>
      <c r="M297" s="134" t="s">
        <v>19</v>
      </c>
      <c r="N297" s="135" t="s">
        <v>47</v>
      </c>
      <c r="P297" s="136">
        <f>O297*H297</f>
        <v>0</v>
      </c>
      <c r="Q297" s="136">
        <v>0.32906000000000002</v>
      </c>
      <c r="R297" s="136">
        <f>Q297*H297</f>
        <v>0.32906000000000002</v>
      </c>
      <c r="S297" s="136">
        <v>0</v>
      </c>
      <c r="T297" s="137">
        <f>S297*H297</f>
        <v>0</v>
      </c>
      <c r="AR297" s="138" t="s">
        <v>194</v>
      </c>
      <c r="AT297" s="138" t="s">
        <v>189</v>
      </c>
      <c r="AU297" s="138" t="s">
        <v>86</v>
      </c>
      <c r="AY297" s="16" t="s">
        <v>187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84</v>
      </c>
      <c r="BK297" s="139">
        <f>ROUND(I297*H297,2)</f>
        <v>0</v>
      </c>
      <c r="BL297" s="16" t="s">
        <v>194</v>
      </c>
      <c r="BM297" s="138" t="s">
        <v>905</v>
      </c>
    </row>
    <row r="298" spans="2:65" s="1" customFormat="1">
      <c r="B298" s="31"/>
      <c r="D298" s="140" t="s">
        <v>196</v>
      </c>
      <c r="F298" s="141" t="s">
        <v>904</v>
      </c>
      <c r="I298" s="142"/>
      <c r="L298" s="31"/>
      <c r="M298" s="143"/>
      <c r="T298" s="52"/>
      <c r="AT298" s="16" t="s">
        <v>196</v>
      </c>
      <c r="AU298" s="16" t="s">
        <v>86</v>
      </c>
    </row>
    <row r="299" spans="2:65" s="1" customFormat="1">
      <c r="B299" s="31"/>
      <c r="D299" s="144" t="s">
        <v>198</v>
      </c>
      <c r="F299" s="145" t="s">
        <v>906</v>
      </c>
      <c r="I299" s="142"/>
      <c r="L299" s="31"/>
      <c r="M299" s="143"/>
      <c r="T299" s="52"/>
      <c r="AT299" s="16" t="s">
        <v>198</v>
      </c>
      <c r="AU299" s="16" t="s">
        <v>86</v>
      </c>
    </row>
    <row r="300" spans="2:65" s="12" customFormat="1">
      <c r="B300" s="146"/>
      <c r="D300" s="140" t="s">
        <v>200</v>
      </c>
      <c r="E300" s="147" t="s">
        <v>19</v>
      </c>
      <c r="F300" s="148" t="s">
        <v>84</v>
      </c>
      <c r="H300" s="149">
        <v>1</v>
      </c>
      <c r="I300" s="150"/>
      <c r="L300" s="146"/>
      <c r="M300" s="151"/>
      <c r="T300" s="152"/>
      <c r="AT300" s="147" t="s">
        <v>200</v>
      </c>
      <c r="AU300" s="147" t="s">
        <v>86</v>
      </c>
      <c r="AV300" s="12" t="s">
        <v>86</v>
      </c>
      <c r="AW300" s="12" t="s">
        <v>37</v>
      </c>
      <c r="AX300" s="12" t="s">
        <v>84</v>
      </c>
      <c r="AY300" s="147" t="s">
        <v>187</v>
      </c>
    </row>
    <row r="301" spans="2:65" s="1" customFormat="1" ht="16.5" customHeight="1">
      <c r="B301" s="31"/>
      <c r="C301" s="160" t="s">
        <v>538</v>
      </c>
      <c r="D301" s="160" t="s">
        <v>267</v>
      </c>
      <c r="E301" s="161" t="s">
        <v>907</v>
      </c>
      <c r="F301" s="162" t="s">
        <v>908</v>
      </c>
      <c r="G301" s="163" t="s">
        <v>320</v>
      </c>
      <c r="H301" s="164">
        <v>1</v>
      </c>
      <c r="I301" s="165"/>
      <c r="J301" s="166">
        <f>ROUND(I301*H301,2)</f>
        <v>0</v>
      </c>
      <c r="K301" s="162" t="s">
        <v>193</v>
      </c>
      <c r="L301" s="167"/>
      <c r="M301" s="168" t="s">
        <v>19</v>
      </c>
      <c r="N301" s="169" t="s">
        <v>47</v>
      </c>
      <c r="P301" s="136">
        <f>O301*H301</f>
        <v>0</v>
      </c>
      <c r="Q301" s="136">
        <v>2.9499999999999998E-2</v>
      </c>
      <c r="R301" s="136">
        <f>Q301*H301</f>
        <v>2.9499999999999998E-2</v>
      </c>
      <c r="S301" s="136">
        <v>0</v>
      </c>
      <c r="T301" s="137">
        <f>S301*H301</f>
        <v>0</v>
      </c>
      <c r="AR301" s="138" t="s">
        <v>243</v>
      </c>
      <c r="AT301" s="138" t="s">
        <v>267</v>
      </c>
      <c r="AU301" s="138" t="s">
        <v>86</v>
      </c>
      <c r="AY301" s="16" t="s">
        <v>187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84</v>
      </c>
      <c r="BK301" s="139">
        <f>ROUND(I301*H301,2)</f>
        <v>0</v>
      </c>
      <c r="BL301" s="16" t="s">
        <v>194</v>
      </c>
      <c r="BM301" s="138" t="s">
        <v>909</v>
      </c>
    </row>
    <row r="302" spans="2:65" s="1" customFormat="1">
      <c r="B302" s="31"/>
      <c r="D302" s="140" t="s">
        <v>196</v>
      </c>
      <c r="F302" s="141" t="s">
        <v>908</v>
      </c>
      <c r="I302" s="142"/>
      <c r="L302" s="31"/>
      <c r="M302" s="143"/>
      <c r="T302" s="52"/>
      <c r="AT302" s="16" t="s">
        <v>196</v>
      </c>
      <c r="AU302" s="16" t="s">
        <v>86</v>
      </c>
    </row>
    <row r="303" spans="2:65" s="1" customFormat="1" ht="24.15" customHeight="1">
      <c r="B303" s="31"/>
      <c r="C303" s="127" t="s">
        <v>544</v>
      </c>
      <c r="D303" s="127" t="s">
        <v>189</v>
      </c>
      <c r="E303" s="128" t="s">
        <v>555</v>
      </c>
      <c r="F303" s="129" t="s">
        <v>556</v>
      </c>
      <c r="G303" s="130" t="s">
        <v>320</v>
      </c>
      <c r="H303" s="131">
        <v>3</v>
      </c>
      <c r="I303" s="132"/>
      <c r="J303" s="133">
        <f>ROUND(I303*H303,2)</f>
        <v>0</v>
      </c>
      <c r="K303" s="129" t="s">
        <v>193</v>
      </c>
      <c r="L303" s="31"/>
      <c r="M303" s="134" t="s">
        <v>19</v>
      </c>
      <c r="N303" s="135" t="s">
        <v>47</v>
      </c>
      <c r="P303" s="136">
        <f>O303*H303</f>
        <v>0</v>
      </c>
      <c r="Q303" s="136">
        <v>1.6000000000000001E-4</v>
      </c>
      <c r="R303" s="136">
        <f>Q303*H303</f>
        <v>4.8000000000000007E-4</v>
      </c>
      <c r="S303" s="136">
        <v>0</v>
      </c>
      <c r="T303" s="137">
        <f>S303*H303</f>
        <v>0</v>
      </c>
      <c r="AR303" s="138" t="s">
        <v>194</v>
      </c>
      <c r="AT303" s="138" t="s">
        <v>189</v>
      </c>
      <c r="AU303" s="138" t="s">
        <v>86</v>
      </c>
      <c r="AY303" s="16" t="s">
        <v>187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84</v>
      </c>
      <c r="BK303" s="139">
        <f>ROUND(I303*H303,2)</f>
        <v>0</v>
      </c>
      <c r="BL303" s="16" t="s">
        <v>194</v>
      </c>
      <c r="BM303" s="138" t="s">
        <v>910</v>
      </c>
    </row>
    <row r="304" spans="2:65" s="1" customFormat="1" ht="19.2">
      <c r="B304" s="31"/>
      <c r="D304" s="140" t="s">
        <v>196</v>
      </c>
      <c r="F304" s="141" t="s">
        <v>558</v>
      </c>
      <c r="I304" s="142"/>
      <c r="L304" s="31"/>
      <c r="M304" s="143"/>
      <c r="T304" s="52"/>
      <c r="AT304" s="16" t="s">
        <v>196</v>
      </c>
      <c r="AU304" s="16" t="s">
        <v>86</v>
      </c>
    </row>
    <row r="305" spans="2:65" s="1" customFormat="1">
      <c r="B305" s="31"/>
      <c r="D305" s="144" t="s">
        <v>198</v>
      </c>
      <c r="F305" s="145" t="s">
        <v>559</v>
      </c>
      <c r="I305" s="142"/>
      <c r="L305" s="31"/>
      <c r="M305" s="143"/>
      <c r="T305" s="52"/>
      <c r="AT305" s="16" t="s">
        <v>198</v>
      </c>
      <c r="AU305" s="16" t="s">
        <v>86</v>
      </c>
    </row>
    <row r="306" spans="2:65" s="12" customFormat="1">
      <c r="B306" s="146"/>
      <c r="D306" s="140" t="s">
        <v>200</v>
      </c>
      <c r="E306" s="147" t="s">
        <v>19</v>
      </c>
      <c r="F306" s="148" t="s">
        <v>911</v>
      </c>
      <c r="H306" s="149">
        <v>3</v>
      </c>
      <c r="I306" s="150"/>
      <c r="L306" s="146"/>
      <c r="M306" s="151"/>
      <c r="T306" s="152"/>
      <c r="AT306" s="147" t="s">
        <v>200</v>
      </c>
      <c r="AU306" s="147" t="s">
        <v>86</v>
      </c>
      <c r="AV306" s="12" t="s">
        <v>86</v>
      </c>
      <c r="AW306" s="12" t="s">
        <v>37</v>
      </c>
      <c r="AX306" s="12" t="s">
        <v>84</v>
      </c>
      <c r="AY306" s="147" t="s">
        <v>187</v>
      </c>
    </row>
    <row r="307" spans="2:65" s="1" customFormat="1" ht="24.15" customHeight="1">
      <c r="B307" s="31"/>
      <c r="C307" s="160" t="s">
        <v>550</v>
      </c>
      <c r="D307" s="160" t="s">
        <v>267</v>
      </c>
      <c r="E307" s="161" t="s">
        <v>561</v>
      </c>
      <c r="F307" s="162" t="s">
        <v>562</v>
      </c>
      <c r="G307" s="163" t="s">
        <v>320</v>
      </c>
      <c r="H307" s="164">
        <v>3</v>
      </c>
      <c r="I307" s="165"/>
      <c r="J307" s="166">
        <f>ROUND(I307*H307,2)</f>
        <v>0</v>
      </c>
      <c r="K307" s="162" t="s">
        <v>19</v>
      </c>
      <c r="L307" s="167"/>
      <c r="M307" s="168" t="s">
        <v>19</v>
      </c>
      <c r="N307" s="169" t="s">
        <v>47</v>
      </c>
      <c r="P307" s="136">
        <f>O307*H307</f>
        <v>0</v>
      </c>
      <c r="Q307" s="136">
        <v>2.5000000000000001E-2</v>
      </c>
      <c r="R307" s="136">
        <f>Q307*H307</f>
        <v>7.5000000000000011E-2</v>
      </c>
      <c r="S307" s="136">
        <v>0</v>
      </c>
      <c r="T307" s="137">
        <f>S307*H307</f>
        <v>0</v>
      </c>
      <c r="AR307" s="138" t="s">
        <v>243</v>
      </c>
      <c r="AT307" s="138" t="s">
        <v>267</v>
      </c>
      <c r="AU307" s="138" t="s">
        <v>86</v>
      </c>
      <c r="AY307" s="16" t="s">
        <v>187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84</v>
      </c>
      <c r="BK307" s="139">
        <f>ROUND(I307*H307,2)</f>
        <v>0</v>
      </c>
      <c r="BL307" s="16" t="s">
        <v>194</v>
      </c>
      <c r="BM307" s="138" t="s">
        <v>912</v>
      </c>
    </row>
    <row r="308" spans="2:65" s="1" customFormat="1" ht="19.2">
      <c r="B308" s="31"/>
      <c r="D308" s="140" t="s">
        <v>196</v>
      </c>
      <c r="F308" s="141" t="s">
        <v>562</v>
      </c>
      <c r="I308" s="142"/>
      <c r="L308" s="31"/>
      <c r="M308" s="143"/>
      <c r="T308" s="52"/>
      <c r="AT308" s="16" t="s">
        <v>196</v>
      </c>
      <c r="AU308" s="16" t="s">
        <v>86</v>
      </c>
    </row>
    <row r="309" spans="2:65" s="1" customFormat="1" ht="16.5" customHeight="1">
      <c r="B309" s="31"/>
      <c r="C309" s="127" t="s">
        <v>554</v>
      </c>
      <c r="D309" s="127" t="s">
        <v>189</v>
      </c>
      <c r="E309" s="128" t="s">
        <v>565</v>
      </c>
      <c r="F309" s="129" t="s">
        <v>566</v>
      </c>
      <c r="G309" s="130" t="s">
        <v>460</v>
      </c>
      <c r="H309" s="131">
        <v>134.9</v>
      </c>
      <c r="I309" s="132"/>
      <c r="J309" s="133">
        <f>ROUND(I309*H309,2)</f>
        <v>0</v>
      </c>
      <c r="K309" s="129" t="s">
        <v>193</v>
      </c>
      <c r="L309" s="31"/>
      <c r="M309" s="134" t="s">
        <v>19</v>
      </c>
      <c r="N309" s="135" t="s">
        <v>47</v>
      </c>
      <c r="P309" s="136">
        <f>O309*H309</f>
        <v>0</v>
      </c>
      <c r="Q309" s="136">
        <v>1.9000000000000001E-4</v>
      </c>
      <c r="R309" s="136">
        <f>Q309*H309</f>
        <v>2.5631000000000001E-2</v>
      </c>
      <c r="S309" s="136">
        <v>0</v>
      </c>
      <c r="T309" s="137">
        <f>S309*H309</f>
        <v>0</v>
      </c>
      <c r="AR309" s="138" t="s">
        <v>194</v>
      </c>
      <c r="AT309" s="138" t="s">
        <v>189</v>
      </c>
      <c r="AU309" s="138" t="s">
        <v>86</v>
      </c>
      <c r="AY309" s="16" t="s">
        <v>187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84</v>
      </c>
      <c r="BK309" s="139">
        <f>ROUND(I309*H309,2)</f>
        <v>0</v>
      </c>
      <c r="BL309" s="16" t="s">
        <v>194</v>
      </c>
      <c r="BM309" s="138" t="s">
        <v>913</v>
      </c>
    </row>
    <row r="310" spans="2:65" s="1" customFormat="1">
      <c r="B310" s="31"/>
      <c r="D310" s="140" t="s">
        <v>196</v>
      </c>
      <c r="F310" s="141" t="s">
        <v>568</v>
      </c>
      <c r="I310" s="142"/>
      <c r="L310" s="31"/>
      <c r="M310" s="143"/>
      <c r="T310" s="52"/>
      <c r="AT310" s="16" t="s">
        <v>196</v>
      </c>
      <c r="AU310" s="16" t="s">
        <v>86</v>
      </c>
    </row>
    <row r="311" spans="2:65" s="1" customFormat="1">
      <c r="B311" s="31"/>
      <c r="D311" s="144" t="s">
        <v>198</v>
      </c>
      <c r="F311" s="145" t="s">
        <v>569</v>
      </c>
      <c r="I311" s="142"/>
      <c r="L311" s="31"/>
      <c r="M311" s="143"/>
      <c r="T311" s="52"/>
      <c r="AT311" s="16" t="s">
        <v>198</v>
      </c>
      <c r="AU311" s="16" t="s">
        <v>86</v>
      </c>
    </row>
    <row r="312" spans="2:65" s="12" customFormat="1">
      <c r="B312" s="146"/>
      <c r="D312" s="140" t="s">
        <v>200</v>
      </c>
      <c r="E312" s="147" t="s">
        <v>19</v>
      </c>
      <c r="F312" s="148" t="s">
        <v>914</v>
      </c>
      <c r="H312" s="149">
        <v>134.9</v>
      </c>
      <c r="I312" s="150"/>
      <c r="L312" s="146"/>
      <c r="M312" s="151"/>
      <c r="T312" s="152"/>
      <c r="AT312" s="147" t="s">
        <v>200</v>
      </c>
      <c r="AU312" s="147" t="s">
        <v>86</v>
      </c>
      <c r="AV312" s="12" t="s">
        <v>86</v>
      </c>
      <c r="AW312" s="12" t="s">
        <v>37</v>
      </c>
      <c r="AX312" s="12" t="s">
        <v>84</v>
      </c>
      <c r="AY312" s="147" t="s">
        <v>187</v>
      </c>
    </row>
    <row r="313" spans="2:65" s="1" customFormat="1" ht="21.75" customHeight="1">
      <c r="B313" s="31"/>
      <c r="C313" s="127" t="s">
        <v>560</v>
      </c>
      <c r="D313" s="127" t="s">
        <v>189</v>
      </c>
      <c r="E313" s="128" t="s">
        <v>572</v>
      </c>
      <c r="F313" s="129" t="s">
        <v>573</v>
      </c>
      <c r="G313" s="130" t="s">
        <v>460</v>
      </c>
      <c r="H313" s="131">
        <v>131.9</v>
      </c>
      <c r="I313" s="132"/>
      <c r="J313" s="133">
        <f>ROUND(I313*H313,2)</f>
        <v>0</v>
      </c>
      <c r="K313" s="129" t="s">
        <v>193</v>
      </c>
      <c r="L313" s="31"/>
      <c r="M313" s="134" t="s">
        <v>19</v>
      </c>
      <c r="N313" s="135" t="s">
        <v>47</v>
      </c>
      <c r="P313" s="136">
        <f>O313*H313</f>
        <v>0</v>
      </c>
      <c r="Q313" s="136">
        <v>6.9999999999999994E-5</v>
      </c>
      <c r="R313" s="136">
        <f>Q313*H313</f>
        <v>9.2329999999999999E-3</v>
      </c>
      <c r="S313" s="136">
        <v>0</v>
      </c>
      <c r="T313" s="137">
        <f>S313*H313</f>
        <v>0</v>
      </c>
      <c r="AR313" s="138" t="s">
        <v>194</v>
      </c>
      <c r="AT313" s="138" t="s">
        <v>189</v>
      </c>
      <c r="AU313" s="138" t="s">
        <v>86</v>
      </c>
      <c r="AY313" s="16" t="s">
        <v>187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84</v>
      </c>
      <c r="BK313" s="139">
        <f>ROUND(I313*H313,2)</f>
        <v>0</v>
      </c>
      <c r="BL313" s="16" t="s">
        <v>194</v>
      </c>
      <c r="BM313" s="138" t="s">
        <v>915</v>
      </c>
    </row>
    <row r="314" spans="2:65" s="1" customFormat="1">
      <c r="B314" s="31"/>
      <c r="D314" s="140" t="s">
        <v>196</v>
      </c>
      <c r="F314" s="141" t="s">
        <v>575</v>
      </c>
      <c r="I314" s="142"/>
      <c r="L314" s="31"/>
      <c r="M314" s="143"/>
      <c r="T314" s="52"/>
      <c r="AT314" s="16" t="s">
        <v>196</v>
      </c>
      <c r="AU314" s="16" t="s">
        <v>86</v>
      </c>
    </row>
    <row r="315" spans="2:65" s="1" customFormat="1">
      <c r="B315" s="31"/>
      <c r="D315" s="144" t="s">
        <v>198</v>
      </c>
      <c r="F315" s="145" t="s">
        <v>576</v>
      </c>
      <c r="I315" s="142"/>
      <c r="L315" s="31"/>
      <c r="M315" s="143"/>
      <c r="T315" s="52"/>
      <c r="AT315" s="16" t="s">
        <v>198</v>
      </c>
      <c r="AU315" s="16" t="s">
        <v>86</v>
      </c>
    </row>
    <row r="316" spans="2:65" s="12" customFormat="1">
      <c r="B316" s="146"/>
      <c r="D316" s="140" t="s">
        <v>200</v>
      </c>
      <c r="E316" s="147" t="s">
        <v>19</v>
      </c>
      <c r="F316" s="148" t="s">
        <v>716</v>
      </c>
      <c r="H316" s="149">
        <v>131.9</v>
      </c>
      <c r="I316" s="150"/>
      <c r="L316" s="146"/>
      <c r="M316" s="151"/>
      <c r="T316" s="152"/>
      <c r="AT316" s="147" t="s">
        <v>200</v>
      </c>
      <c r="AU316" s="147" t="s">
        <v>86</v>
      </c>
      <c r="AV316" s="12" t="s">
        <v>86</v>
      </c>
      <c r="AW316" s="12" t="s">
        <v>37</v>
      </c>
      <c r="AX316" s="12" t="s">
        <v>84</v>
      </c>
      <c r="AY316" s="147" t="s">
        <v>187</v>
      </c>
    </row>
    <row r="317" spans="2:65" s="1" customFormat="1" ht="21.75" customHeight="1">
      <c r="B317" s="31"/>
      <c r="C317" s="127" t="s">
        <v>564</v>
      </c>
      <c r="D317" s="127" t="s">
        <v>189</v>
      </c>
      <c r="E317" s="128" t="s">
        <v>916</v>
      </c>
      <c r="F317" s="129" t="s">
        <v>917</v>
      </c>
      <c r="G317" s="130" t="s">
        <v>320</v>
      </c>
      <c r="H317" s="131">
        <v>2</v>
      </c>
      <c r="I317" s="132"/>
      <c r="J317" s="133">
        <f>ROUND(I317*H317,2)</f>
        <v>0</v>
      </c>
      <c r="K317" s="129" t="s">
        <v>193</v>
      </c>
      <c r="L317" s="31"/>
      <c r="M317" s="134" t="s">
        <v>19</v>
      </c>
      <c r="N317" s="135" t="s">
        <v>47</v>
      </c>
      <c r="P317" s="136">
        <f>O317*H317</f>
        <v>0</v>
      </c>
      <c r="Q317" s="136">
        <v>7.6000000000000004E-4</v>
      </c>
      <c r="R317" s="136">
        <f>Q317*H317</f>
        <v>1.5200000000000001E-3</v>
      </c>
      <c r="S317" s="136">
        <v>0</v>
      </c>
      <c r="T317" s="137">
        <f>S317*H317</f>
        <v>0</v>
      </c>
      <c r="AR317" s="138" t="s">
        <v>194</v>
      </c>
      <c r="AT317" s="138" t="s">
        <v>189</v>
      </c>
      <c r="AU317" s="138" t="s">
        <v>86</v>
      </c>
      <c r="AY317" s="16" t="s">
        <v>187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84</v>
      </c>
      <c r="BK317" s="139">
        <f>ROUND(I317*H317,2)</f>
        <v>0</v>
      </c>
      <c r="BL317" s="16" t="s">
        <v>194</v>
      </c>
      <c r="BM317" s="138" t="s">
        <v>918</v>
      </c>
    </row>
    <row r="318" spans="2:65" s="1" customFormat="1" ht="19.2">
      <c r="B318" s="31"/>
      <c r="D318" s="140" t="s">
        <v>196</v>
      </c>
      <c r="F318" s="141" t="s">
        <v>919</v>
      </c>
      <c r="I318" s="142"/>
      <c r="L318" s="31"/>
      <c r="M318" s="143"/>
      <c r="T318" s="52"/>
      <c r="AT318" s="16" t="s">
        <v>196</v>
      </c>
      <c r="AU318" s="16" t="s">
        <v>86</v>
      </c>
    </row>
    <row r="319" spans="2:65" s="1" customFormat="1">
      <c r="B319" s="31"/>
      <c r="D319" s="144" t="s">
        <v>198</v>
      </c>
      <c r="F319" s="145" t="s">
        <v>920</v>
      </c>
      <c r="I319" s="142"/>
      <c r="L319" s="31"/>
      <c r="M319" s="143"/>
      <c r="T319" s="52"/>
      <c r="AT319" s="16" t="s">
        <v>198</v>
      </c>
      <c r="AU319" s="16" t="s">
        <v>86</v>
      </c>
    </row>
    <row r="320" spans="2:65" s="12" customFormat="1">
      <c r="B320" s="146"/>
      <c r="D320" s="140" t="s">
        <v>200</v>
      </c>
      <c r="E320" s="147" t="s">
        <v>19</v>
      </c>
      <c r="F320" s="148" t="s">
        <v>86</v>
      </c>
      <c r="H320" s="149">
        <v>2</v>
      </c>
      <c r="I320" s="150"/>
      <c r="L320" s="146"/>
      <c r="M320" s="151"/>
      <c r="T320" s="152"/>
      <c r="AT320" s="147" t="s">
        <v>200</v>
      </c>
      <c r="AU320" s="147" t="s">
        <v>86</v>
      </c>
      <c r="AV320" s="12" t="s">
        <v>86</v>
      </c>
      <c r="AW320" s="12" t="s">
        <v>37</v>
      </c>
      <c r="AX320" s="12" t="s">
        <v>84</v>
      </c>
      <c r="AY320" s="147" t="s">
        <v>187</v>
      </c>
    </row>
    <row r="321" spans="2:65" s="11" customFormat="1" ht="22.8" customHeight="1">
      <c r="B321" s="115"/>
      <c r="D321" s="116" t="s">
        <v>75</v>
      </c>
      <c r="E321" s="125" t="s">
        <v>252</v>
      </c>
      <c r="F321" s="125" t="s">
        <v>577</v>
      </c>
      <c r="I321" s="118"/>
      <c r="J321" s="126">
        <f>BK321</f>
        <v>0</v>
      </c>
      <c r="L321" s="115"/>
      <c r="M321" s="120"/>
      <c r="P321" s="121">
        <f>SUM(P322:P324)</f>
        <v>0</v>
      </c>
      <c r="R321" s="121">
        <f>SUM(R322:R324)</f>
        <v>2.7399999999999998E-3</v>
      </c>
      <c r="T321" s="122">
        <f>SUM(T322:T324)</f>
        <v>0</v>
      </c>
      <c r="AR321" s="116" t="s">
        <v>84</v>
      </c>
      <c r="AT321" s="123" t="s">
        <v>75</v>
      </c>
      <c r="AU321" s="123" t="s">
        <v>84</v>
      </c>
      <c r="AY321" s="116" t="s">
        <v>187</v>
      </c>
      <c r="BK321" s="124">
        <f>SUM(BK322:BK324)</f>
        <v>0</v>
      </c>
    </row>
    <row r="322" spans="2:65" s="1" customFormat="1" ht="24.15" customHeight="1">
      <c r="B322" s="31"/>
      <c r="C322" s="127" t="s">
        <v>571</v>
      </c>
      <c r="D322" s="127" t="s">
        <v>189</v>
      </c>
      <c r="E322" s="128" t="s">
        <v>608</v>
      </c>
      <c r="F322" s="129" t="s">
        <v>609</v>
      </c>
      <c r="G322" s="130" t="s">
        <v>460</v>
      </c>
      <c r="H322" s="131">
        <v>2</v>
      </c>
      <c r="I322" s="132"/>
      <c r="J322" s="133">
        <f>ROUND(I322*H322,2)</f>
        <v>0</v>
      </c>
      <c r="K322" s="129" t="s">
        <v>193</v>
      </c>
      <c r="L322" s="31"/>
      <c r="M322" s="134" t="s">
        <v>19</v>
      </c>
      <c r="N322" s="135" t="s">
        <v>47</v>
      </c>
      <c r="P322" s="136">
        <f>O322*H322</f>
        <v>0</v>
      </c>
      <c r="Q322" s="136">
        <v>1.3699999999999999E-3</v>
      </c>
      <c r="R322" s="136">
        <f>Q322*H322</f>
        <v>2.7399999999999998E-3</v>
      </c>
      <c r="S322" s="136">
        <v>0</v>
      </c>
      <c r="T322" s="137">
        <f>S322*H322</f>
        <v>0</v>
      </c>
      <c r="AR322" s="138" t="s">
        <v>194</v>
      </c>
      <c r="AT322" s="138" t="s">
        <v>189</v>
      </c>
      <c r="AU322" s="138" t="s">
        <v>86</v>
      </c>
      <c r="AY322" s="16" t="s">
        <v>187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6" t="s">
        <v>84</v>
      </c>
      <c r="BK322" s="139">
        <f>ROUND(I322*H322,2)</f>
        <v>0</v>
      </c>
      <c r="BL322" s="16" t="s">
        <v>194</v>
      </c>
      <c r="BM322" s="138" t="s">
        <v>921</v>
      </c>
    </row>
    <row r="323" spans="2:65" s="1" customFormat="1" ht="19.2">
      <c r="B323" s="31"/>
      <c r="D323" s="140" t="s">
        <v>196</v>
      </c>
      <c r="F323" s="141" t="s">
        <v>611</v>
      </c>
      <c r="I323" s="142"/>
      <c r="L323" s="31"/>
      <c r="M323" s="143"/>
      <c r="T323" s="52"/>
      <c r="AT323" s="16" t="s">
        <v>196</v>
      </c>
      <c r="AU323" s="16" t="s">
        <v>86</v>
      </c>
    </row>
    <row r="324" spans="2:65" s="1" customFormat="1">
      <c r="B324" s="31"/>
      <c r="D324" s="144" t="s">
        <v>198</v>
      </c>
      <c r="F324" s="145" t="s">
        <v>612</v>
      </c>
      <c r="I324" s="142"/>
      <c r="L324" s="31"/>
      <c r="M324" s="143"/>
      <c r="T324" s="52"/>
      <c r="AT324" s="16" t="s">
        <v>198</v>
      </c>
      <c r="AU324" s="16" t="s">
        <v>86</v>
      </c>
    </row>
    <row r="325" spans="2:65" s="11" customFormat="1" ht="22.8" customHeight="1">
      <c r="B325" s="115"/>
      <c r="D325" s="116" t="s">
        <v>75</v>
      </c>
      <c r="E325" s="125" t="s">
        <v>627</v>
      </c>
      <c r="F325" s="125" t="s">
        <v>628</v>
      </c>
      <c r="I325" s="118"/>
      <c r="J325" s="126">
        <f>BK325</f>
        <v>0</v>
      </c>
      <c r="L325" s="115"/>
      <c r="M325" s="120"/>
      <c r="P325" s="121">
        <f>SUM(P326:P337)</f>
        <v>0</v>
      </c>
      <c r="R325" s="121">
        <f>SUM(R326:R337)</f>
        <v>0</v>
      </c>
      <c r="T325" s="122">
        <f>SUM(T326:T337)</f>
        <v>0</v>
      </c>
      <c r="AR325" s="116" t="s">
        <v>84</v>
      </c>
      <c r="AT325" s="123" t="s">
        <v>75</v>
      </c>
      <c r="AU325" s="123" t="s">
        <v>84</v>
      </c>
      <c r="AY325" s="116" t="s">
        <v>187</v>
      </c>
      <c r="BK325" s="124">
        <f>SUM(BK326:BK337)</f>
        <v>0</v>
      </c>
    </row>
    <row r="326" spans="2:65" s="1" customFormat="1" ht="24.15" customHeight="1">
      <c r="B326" s="31"/>
      <c r="C326" s="127" t="s">
        <v>578</v>
      </c>
      <c r="D326" s="127" t="s">
        <v>189</v>
      </c>
      <c r="E326" s="128" t="s">
        <v>922</v>
      </c>
      <c r="F326" s="129" t="s">
        <v>923</v>
      </c>
      <c r="G326" s="130" t="s">
        <v>238</v>
      </c>
      <c r="H326" s="131">
        <v>2.9569999999999999</v>
      </c>
      <c r="I326" s="132"/>
      <c r="J326" s="133">
        <f>ROUND(I326*H326,2)</f>
        <v>0</v>
      </c>
      <c r="K326" s="129" t="s">
        <v>193</v>
      </c>
      <c r="L326" s="31"/>
      <c r="M326" s="134" t="s">
        <v>19</v>
      </c>
      <c r="N326" s="135" t="s">
        <v>47</v>
      </c>
      <c r="P326" s="136">
        <f>O326*H326</f>
        <v>0</v>
      </c>
      <c r="Q326" s="136">
        <v>0</v>
      </c>
      <c r="R326" s="136">
        <f>Q326*H326</f>
        <v>0</v>
      </c>
      <c r="S326" s="136">
        <v>0</v>
      </c>
      <c r="T326" s="137">
        <f>S326*H326</f>
        <v>0</v>
      </c>
      <c r="AR326" s="138" t="s">
        <v>194</v>
      </c>
      <c r="AT326" s="138" t="s">
        <v>189</v>
      </c>
      <c r="AU326" s="138" t="s">
        <v>86</v>
      </c>
      <c r="AY326" s="16" t="s">
        <v>187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6" t="s">
        <v>84</v>
      </c>
      <c r="BK326" s="139">
        <f>ROUND(I326*H326,2)</f>
        <v>0</v>
      </c>
      <c r="BL326" s="16" t="s">
        <v>194</v>
      </c>
      <c r="BM326" s="138" t="s">
        <v>924</v>
      </c>
    </row>
    <row r="327" spans="2:65" s="1" customFormat="1" ht="19.2">
      <c r="B327" s="31"/>
      <c r="D327" s="140" t="s">
        <v>196</v>
      </c>
      <c r="F327" s="141" t="s">
        <v>925</v>
      </c>
      <c r="I327" s="142"/>
      <c r="L327" s="31"/>
      <c r="M327" s="143"/>
      <c r="T327" s="52"/>
      <c r="AT327" s="16" t="s">
        <v>196</v>
      </c>
      <c r="AU327" s="16" t="s">
        <v>86</v>
      </c>
    </row>
    <row r="328" spans="2:65" s="1" customFormat="1">
      <c r="B328" s="31"/>
      <c r="D328" s="144" t="s">
        <v>198</v>
      </c>
      <c r="F328" s="145" t="s">
        <v>926</v>
      </c>
      <c r="I328" s="142"/>
      <c r="L328" s="31"/>
      <c r="M328" s="143"/>
      <c r="T328" s="52"/>
      <c r="AT328" s="16" t="s">
        <v>198</v>
      </c>
      <c r="AU328" s="16" t="s">
        <v>86</v>
      </c>
    </row>
    <row r="329" spans="2:65" s="1" customFormat="1" ht="24.15" customHeight="1">
      <c r="B329" s="31"/>
      <c r="C329" s="127" t="s">
        <v>585</v>
      </c>
      <c r="D329" s="127" t="s">
        <v>189</v>
      </c>
      <c r="E329" s="128" t="s">
        <v>927</v>
      </c>
      <c r="F329" s="129" t="s">
        <v>928</v>
      </c>
      <c r="G329" s="130" t="s">
        <v>238</v>
      </c>
      <c r="H329" s="131">
        <v>2.9569999999999999</v>
      </c>
      <c r="I329" s="132"/>
      <c r="J329" s="133">
        <f>ROUND(I329*H329,2)</f>
        <v>0</v>
      </c>
      <c r="K329" s="129" t="s">
        <v>193</v>
      </c>
      <c r="L329" s="31"/>
      <c r="M329" s="134" t="s">
        <v>19</v>
      </c>
      <c r="N329" s="135" t="s">
        <v>47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194</v>
      </c>
      <c r="AT329" s="138" t="s">
        <v>189</v>
      </c>
      <c r="AU329" s="138" t="s">
        <v>86</v>
      </c>
      <c r="AY329" s="16" t="s">
        <v>187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6" t="s">
        <v>84</v>
      </c>
      <c r="BK329" s="139">
        <f>ROUND(I329*H329,2)</f>
        <v>0</v>
      </c>
      <c r="BL329" s="16" t="s">
        <v>194</v>
      </c>
      <c r="BM329" s="138" t="s">
        <v>929</v>
      </c>
    </row>
    <row r="330" spans="2:65" s="1" customFormat="1" ht="19.2">
      <c r="B330" s="31"/>
      <c r="D330" s="140" t="s">
        <v>196</v>
      </c>
      <c r="F330" s="141" t="s">
        <v>930</v>
      </c>
      <c r="I330" s="142"/>
      <c r="L330" s="31"/>
      <c r="M330" s="143"/>
      <c r="T330" s="52"/>
      <c r="AT330" s="16" t="s">
        <v>196</v>
      </c>
      <c r="AU330" s="16" t="s">
        <v>86</v>
      </c>
    </row>
    <row r="331" spans="2:65" s="1" customFormat="1">
      <c r="B331" s="31"/>
      <c r="D331" s="144" t="s">
        <v>198</v>
      </c>
      <c r="F331" s="145" t="s">
        <v>931</v>
      </c>
      <c r="I331" s="142"/>
      <c r="L331" s="31"/>
      <c r="M331" s="143"/>
      <c r="T331" s="52"/>
      <c r="AT331" s="16" t="s">
        <v>198</v>
      </c>
      <c r="AU331" s="16" t="s">
        <v>86</v>
      </c>
    </row>
    <row r="332" spans="2:65" s="1" customFormat="1" ht="16.5" customHeight="1">
      <c r="B332" s="31"/>
      <c r="C332" s="127" t="s">
        <v>589</v>
      </c>
      <c r="D332" s="127" t="s">
        <v>189</v>
      </c>
      <c r="E332" s="128" t="s">
        <v>932</v>
      </c>
      <c r="F332" s="129" t="s">
        <v>933</v>
      </c>
      <c r="G332" s="130" t="s">
        <v>238</v>
      </c>
      <c r="H332" s="131">
        <v>2.9569999999999999</v>
      </c>
      <c r="I332" s="132"/>
      <c r="J332" s="133">
        <f>ROUND(I332*H332,2)</f>
        <v>0</v>
      </c>
      <c r="K332" s="129" t="s">
        <v>193</v>
      </c>
      <c r="L332" s="31"/>
      <c r="M332" s="134" t="s">
        <v>19</v>
      </c>
      <c r="N332" s="135" t="s">
        <v>47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194</v>
      </c>
      <c r="AT332" s="138" t="s">
        <v>189</v>
      </c>
      <c r="AU332" s="138" t="s">
        <v>86</v>
      </c>
      <c r="AY332" s="16" t="s">
        <v>187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6" t="s">
        <v>84</v>
      </c>
      <c r="BK332" s="139">
        <f>ROUND(I332*H332,2)</f>
        <v>0</v>
      </c>
      <c r="BL332" s="16" t="s">
        <v>194</v>
      </c>
      <c r="BM332" s="138" t="s">
        <v>934</v>
      </c>
    </row>
    <row r="333" spans="2:65" s="1" customFormat="1">
      <c r="B333" s="31"/>
      <c r="D333" s="140" t="s">
        <v>196</v>
      </c>
      <c r="F333" s="141" t="s">
        <v>933</v>
      </c>
      <c r="I333" s="142"/>
      <c r="L333" s="31"/>
      <c r="M333" s="143"/>
      <c r="T333" s="52"/>
      <c r="AT333" s="16" t="s">
        <v>196</v>
      </c>
      <c r="AU333" s="16" t="s">
        <v>86</v>
      </c>
    </row>
    <row r="334" spans="2:65" s="1" customFormat="1">
      <c r="B334" s="31"/>
      <c r="D334" s="144" t="s">
        <v>198</v>
      </c>
      <c r="F334" s="145" t="s">
        <v>935</v>
      </c>
      <c r="I334" s="142"/>
      <c r="L334" s="31"/>
      <c r="M334" s="143"/>
      <c r="T334" s="52"/>
      <c r="AT334" s="16" t="s">
        <v>198</v>
      </c>
      <c r="AU334" s="16" t="s">
        <v>86</v>
      </c>
    </row>
    <row r="335" spans="2:65" s="1" customFormat="1" ht="37.799999999999997" customHeight="1">
      <c r="B335" s="31"/>
      <c r="C335" s="127" t="s">
        <v>595</v>
      </c>
      <c r="D335" s="127" t="s">
        <v>189</v>
      </c>
      <c r="E335" s="128" t="s">
        <v>643</v>
      </c>
      <c r="F335" s="129" t="s">
        <v>644</v>
      </c>
      <c r="G335" s="130" t="s">
        <v>238</v>
      </c>
      <c r="H335" s="131">
        <v>2.9569999999999999</v>
      </c>
      <c r="I335" s="132"/>
      <c r="J335" s="133">
        <f>ROUND(I335*H335,2)</f>
        <v>0</v>
      </c>
      <c r="K335" s="129" t="s">
        <v>193</v>
      </c>
      <c r="L335" s="31"/>
      <c r="M335" s="134" t="s">
        <v>19</v>
      </c>
      <c r="N335" s="135" t="s">
        <v>47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194</v>
      </c>
      <c r="AT335" s="138" t="s">
        <v>189</v>
      </c>
      <c r="AU335" s="138" t="s">
        <v>86</v>
      </c>
      <c r="AY335" s="16" t="s">
        <v>187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6" t="s">
        <v>84</v>
      </c>
      <c r="BK335" s="139">
        <f>ROUND(I335*H335,2)</f>
        <v>0</v>
      </c>
      <c r="BL335" s="16" t="s">
        <v>194</v>
      </c>
      <c r="BM335" s="138" t="s">
        <v>936</v>
      </c>
    </row>
    <row r="336" spans="2:65" s="1" customFormat="1" ht="28.8">
      <c r="B336" s="31"/>
      <c r="D336" s="140" t="s">
        <v>196</v>
      </c>
      <c r="F336" s="141" t="s">
        <v>646</v>
      </c>
      <c r="I336" s="142"/>
      <c r="L336" s="31"/>
      <c r="M336" s="143"/>
      <c r="T336" s="52"/>
      <c r="AT336" s="16" t="s">
        <v>196</v>
      </c>
      <c r="AU336" s="16" t="s">
        <v>86</v>
      </c>
    </row>
    <row r="337" spans="2:65" s="1" customFormat="1">
      <c r="B337" s="31"/>
      <c r="D337" s="144" t="s">
        <v>198</v>
      </c>
      <c r="F337" s="145" t="s">
        <v>647</v>
      </c>
      <c r="I337" s="142"/>
      <c r="L337" s="31"/>
      <c r="M337" s="143"/>
      <c r="T337" s="52"/>
      <c r="AT337" s="16" t="s">
        <v>198</v>
      </c>
      <c r="AU337" s="16" t="s">
        <v>86</v>
      </c>
    </row>
    <row r="338" spans="2:65" s="11" customFormat="1" ht="22.8" customHeight="1">
      <c r="B338" s="115"/>
      <c r="D338" s="116" t="s">
        <v>75</v>
      </c>
      <c r="E338" s="125" t="s">
        <v>648</v>
      </c>
      <c r="F338" s="125" t="s">
        <v>649</v>
      </c>
      <c r="I338" s="118"/>
      <c r="J338" s="126">
        <f>BK338</f>
        <v>0</v>
      </c>
      <c r="L338" s="115"/>
      <c r="M338" s="120"/>
      <c r="P338" s="121">
        <f>SUM(P339:P344)</f>
        <v>0</v>
      </c>
      <c r="R338" s="121">
        <f>SUM(R339:R344)</f>
        <v>0</v>
      </c>
      <c r="T338" s="122">
        <f>SUM(T339:T344)</f>
        <v>0</v>
      </c>
      <c r="AR338" s="116" t="s">
        <v>84</v>
      </c>
      <c r="AT338" s="123" t="s">
        <v>75</v>
      </c>
      <c r="AU338" s="123" t="s">
        <v>84</v>
      </c>
      <c r="AY338" s="116" t="s">
        <v>187</v>
      </c>
      <c r="BK338" s="124">
        <f>SUM(BK339:BK344)</f>
        <v>0</v>
      </c>
    </row>
    <row r="339" spans="2:65" s="1" customFormat="1" ht="24.15" customHeight="1">
      <c r="B339" s="31"/>
      <c r="C339" s="127" t="s">
        <v>599</v>
      </c>
      <c r="D339" s="127" t="s">
        <v>189</v>
      </c>
      <c r="E339" s="128" t="s">
        <v>937</v>
      </c>
      <c r="F339" s="129" t="s">
        <v>938</v>
      </c>
      <c r="G339" s="130" t="s">
        <v>238</v>
      </c>
      <c r="H339" s="131">
        <v>8.0370000000000008</v>
      </c>
      <c r="I339" s="132"/>
      <c r="J339" s="133">
        <f>ROUND(I339*H339,2)</f>
        <v>0</v>
      </c>
      <c r="K339" s="129" t="s">
        <v>193</v>
      </c>
      <c r="L339" s="31"/>
      <c r="M339" s="134" t="s">
        <v>19</v>
      </c>
      <c r="N339" s="135" t="s">
        <v>47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194</v>
      </c>
      <c r="AT339" s="138" t="s">
        <v>189</v>
      </c>
      <c r="AU339" s="138" t="s">
        <v>86</v>
      </c>
      <c r="AY339" s="16" t="s">
        <v>187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84</v>
      </c>
      <c r="BK339" s="139">
        <f>ROUND(I339*H339,2)</f>
        <v>0</v>
      </c>
      <c r="BL339" s="16" t="s">
        <v>194</v>
      </c>
      <c r="BM339" s="138" t="s">
        <v>939</v>
      </c>
    </row>
    <row r="340" spans="2:65" s="1" customFormat="1" ht="28.8">
      <c r="B340" s="31"/>
      <c r="D340" s="140" t="s">
        <v>196</v>
      </c>
      <c r="F340" s="141" t="s">
        <v>940</v>
      </c>
      <c r="I340" s="142"/>
      <c r="L340" s="31"/>
      <c r="M340" s="143"/>
      <c r="T340" s="52"/>
      <c r="AT340" s="16" t="s">
        <v>196</v>
      </c>
      <c r="AU340" s="16" t="s">
        <v>86</v>
      </c>
    </row>
    <row r="341" spans="2:65" s="1" customFormat="1">
      <c r="B341" s="31"/>
      <c r="D341" s="144" t="s">
        <v>198</v>
      </c>
      <c r="F341" s="145" t="s">
        <v>941</v>
      </c>
      <c r="I341" s="142"/>
      <c r="L341" s="31"/>
      <c r="M341" s="143"/>
      <c r="T341" s="52"/>
      <c r="AT341" s="16" t="s">
        <v>198</v>
      </c>
      <c r="AU341" s="16" t="s">
        <v>86</v>
      </c>
    </row>
    <row r="342" spans="2:65" s="1" customFormat="1" ht="33" customHeight="1">
      <c r="B342" s="31"/>
      <c r="C342" s="127" t="s">
        <v>603</v>
      </c>
      <c r="D342" s="127" t="s">
        <v>189</v>
      </c>
      <c r="E342" s="128" t="s">
        <v>942</v>
      </c>
      <c r="F342" s="129" t="s">
        <v>943</v>
      </c>
      <c r="G342" s="130" t="s">
        <v>238</v>
      </c>
      <c r="H342" s="131">
        <v>8.0370000000000008</v>
      </c>
      <c r="I342" s="132"/>
      <c r="J342" s="133">
        <f>ROUND(I342*H342,2)</f>
        <v>0</v>
      </c>
      <c r="K342" s="129" t="s">
        <v>193</v>
      </c>
      <c r="L342" s="31"/>
      <c r="M342" s="134" t="s">
        <v>19</v>
      </c>
      <c r="N342" s="135" t="s">
        <v>47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194</v>
      </c>
      <c r="AT342" s="138" t="s">
        <v>189</v>
      </c>
      <c r="AU342" s="138" t="s">
        <v>86</v>
      </c>
      <c r="AY342" s="16" t="s">
        <v>187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6" t="s">
        <v>84</v>
      </c>
      <c r="BK342" s="139">
        <f>ROUND(I342*H342,2)</f>
        <v>0</v>
      </c>
      <c r="BL342" s="16" t="s">
        <v>194</v>
      </c>
      <c r="BM342" s="138" t="s">
        <v>944</v>
      </c>
    </row>
    <row r="343" spans="2:65" s="1" customFormat="1" ht="38.4">
      <c r="B343" s="31"/>
      <c r="D343" s="140" t="s">
        <v>196</v>
      </c>
      <c r="F343" s="141" t="s">
        <v>945</v>
      </c>
      <c r="I343" s="142"/>
      <c r="L343" s="31"/>
      <c r="M343" s="143"/>
      <c r="T343" s="52"/>
      <c r="AT343" s="16" t="s">
        <v>196</v>
      </c>
      <c r="AU343" s="16" t="s">
        <v>86</v>
      </c>
    </row>
    <row r="344" spans="2:65" s="1" customFormat="1">
      <c r="B344" s="31"/>
      <c r="D344" s="144" t="s">
        <v>198</v>
      </c>
      <c r="F344" s="145" t="s">
        <v>946</v>
      </c>
      <c r="I344" s="142"/>
      <c r="L344" s="31"/>
      <c r="M344" s="143"/>
      <c r="T344" s="52"/>
      <c r="AT344" s="16" t="s">
        <v>198</v>
      </c>
      <c r="AU344" s="16" t="s">
        <v>86</v>
      </c>
    </row>
    <row r="345" spans="2:65" s="11" customFormat="1" ht="25.95" customHeight="1">
      <c r="B345" s="115"/>
      <c r="D345" s="116" t="s">
        <v>75</v>
      </c>
      <c r="E345" s="117" t="s">
        <v>267</v>
      </c>
      <c r="F345" s="117" t="s">
        <v>947</v>
      </c>
      <c r="I345" s="118"/>
      <c r="J345" s="119">
        <f>BK345</f>
        <v>0</v>
      </c>
      <c r="L345" s="115"/>
      <c r="M345" s="120"/>
      <c r="P345" s="121">
        <f>P346</f>
        <v>0</v>
      </c>
      <c r="R345" s="121">
        <f>R346</f>
        <v>0.16120000000000001</v>
      </c>
      <c r="T345" s="122">
        <f>T346</f>
        <v>0</v>
      </c>
      <c r="AR345" s="116" t="s">
        <v>209</v>
      </c>
      <c r="AT345" s="123" t="s">
        <v>75</v>
      </c>
      <c r="AU345" s="123" t="s">
        <v>76</v>
      </c>
      <c r="AY345" s="116" t="s">
        <v>187</v>
      </c>
      <c r="BK345" s="124">
        <f>BK346</f>
        <v>0</v>
      </c>
    </row>
    <row r="346" spans="2:65" s="11" customFormat="1" ht="22.8" customHeight="1">
      <c r="B346" s="115"/>
      <c r="D346" s="116" t="s">
        <v>75</v>
      </c>
      <c r="E346" s="125" t="s">
        <v>948</v>
      </c>
      <c r="F346" s="125" t="s">
        <v>949</v>
      </c>
      <c r="I346" s="118"/>
      <c r="J346" s="126">
        <f>BK346</f>
        <v>0</v>
      </c>
      <c r="L346" s="115"/>
      <c r="M346" s="120"/>
      <c r="P346" s="121">
        <f>SUM(P347:P350)</f>
        <v>0</v>
      </c>
      <c r="R346" s="121">
        <f>SUM(R347:R350)</f>
        <v>0.16120000000000001</v>
      </c>
      <c r="T346" s="122">
        <f>SUM(T347:T350)</f>
        <v>0</v>
      </c>
      <c r="AR346" s="116" t="s">
        <v>209</v>
      </c>
      <c r="AT346" s="123" t="s">
        <v>75</v>
      </c>
      <c r="AU346" s="123" t="s">
        <v>84</v>
      </c>
      <c r="AY346" s="116" t="s">
        <v>187</v>
      </c>
      <c r="BK346" s="124">
        <f>SUM(BK347:BK350)</f>
        <v>0</v>
      </c>
    </row>
    <row r="347" spans="2:65" s="1" customFormat="1" ht="21.75" customHeight="1">
      <c r="B347" s="31"/>
      <c r="C347" s="127" t="s">
        <v>607</v>
      </c>
      <c r="D347" s="127" t="s">
        <v>189</v>
      </c>
      <c r="E347" s="128" t="s">
        <v>950</v>
      </c>
      <c r="F347" s="129" t="s">
        <v>951</v>
      </c>
      <c r="G347" s="130" t="s">
        <v>460</v>
      </c>
      <c r="H347" s="131">
        <v>32.5</v>
      </c>
      <c r="I347" s="132"/>
      <c r="J347" s="133">
        <f>ROUND(I347*H347,2)</f>
        <v>0</v>
      </c>
      <c r="K347" s="129" t="s">
        <v>193</v>
      </c>
      <c r="L347" s="31"/>
      <c r="M347" s="134" t="s">
        <v>19</v>
      </c>
      <c r="N347" s="135" t="s">
        <v>47</v>
      </c>
      <c r="P347" s="136">
        <f>O347*H347</f>
        <v>0</v>
      </c>
      <c r="Q347" s="136">
        <v>4.96E-3</v>
      </c>
      <c r="R347" s="136">
        <f>Q347*H347</f>
        <v>0.16120000000000001</v>
      </c>
      <c r="S347" s="136">
        <v>0</v>
      </c>
      <c r="T347" s="137">
        <f>S347*H347</f>
        <v>0</v>
      </c>
      <c r="AR347" s="138" t="s">
        <v>564</v>
      </c>
      <c r="AT347" s="138" t="s">
        <v>189</v>
      </c>
      <c r="AU347" s="138" t="s">
        <v>86</v>
      </c>
      <c r="AY347" s="16" t="s">
        <v>187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84</v>
      </c>
      <c r="BK347" s="139">
        <f>ROUND(I347*H347,2)</f>
        <v>0</v>
      </c>
      <c r="BL347" s="16" t="s">
        <v>564</v>
      </c>
      <c r="BM347" s="138" t="s">
        <v>952</v>
      </c>
    </row>
    <row r="348" spans="2:65" s="1" customFormat="1" ht="19.2">
      <c r="B348" s="31"/>
      <c r="D348" s="140" t="s">
        <v>196</v>
      </c>
      <c r="F348" s="141" t="s">
        <v>953</v>
      </c>
      <c r="I348" s="142"/>
      <c r="L348" s="31"/>
      <c r="M348" s="143"/>
      <c r="T348" s="52"/>
      <c r="AT348" s="16" t="s">
        <v>196</v>
      </c>
      <c r="AU348" s="16" t="s">
        <v>86</v>
      </c>
    </row>
    <row r="349" spans="2:65" s="1" customFormat="1">
      <c r="B349" s="31"/>
      <c r="D349" s="144" t="s">
        <v>198</v>
      </c>
      <c r="F349" s="145" t="s">
        <v>954</v>
      </c>
      <c r="I349" s="142"/>
      <c r="L349" s="31"/>
      <c r="M349" s="143"/>
      <c r="T349" s="52"/>
      <c r="AT349" s="16" t="s">
        <v>198</v>
      </c>
      <c r="AU349" s="16" t="s">
        <v>86</v>
      </c>
    </row>
    <row r="350" spans="2:65" s="12" customFormat="1">
      <c r="B350" s="146"/>
      <c r="D350" s="140" t="s">
        <v>200</v>
      </c>
      <c r="E350" s="147" t="s">
        <v>19</v>
      </c>
      <c r="F350" s="148" t="s">
        <v>757</v>
      </c>
      <c r="H350" s="149">
        <v>32.5</v>
      </c>
      <c r="I350" s="150"/>
      <c r="L350" s="146"/>
      <c r="M350" s="151"/>
      <c r="T350" s="152"/>
      <c r="AT350" s="147" t="s">
        <v>200</v>
      </c>
      <c r="AU350" s="147" t="s">
        <v>86</v>
      </c>
      <c r="AV350" s="12" t="s">
        <v>86</v>
      </c>
      <c r="AW350" s="12" t="s">
        <v>37</v>
      </c>
      <c r="AX350" s="12" t="s">
        <v>84</v>
      </c>
      <c r="AY350" s="147" t="s">
        <v>187</v>
      </c>
    </row>
    <row r="351" spans="2:65" s="11" customFormat="1" ht="25.95" customHeight="1">
      <c r="B351" s="115"/>
      <c r="D351" s="116" t="s">
        <v>75</v>
      </c>
      <c r="E351" s="117" t="s">
        <v>684</v>
      </c>
      <c r="F351" s="117" t="s">
        <v>113</v>
      </c>
      <c r="I351" s="118"/>
      <c r="J351" s="119">
        <f>BK351</f>
        <v>0</v>
      </c>
      <c r="L351" s="115"/>
      <c r="M351" s="120"/>
      <c r="P351" s="121">
        <f>P352+P361</f>
        <v>0</v>
      </c>
      <c r="R351" s="121">
        <f>R352+R361</f>
        <v>0</v>
      </c>
      <c r="T351" s="122">
        <f>T352+T361</f>
        <v>0</v>
      </c>
      <c r="AR351" s="116" t="s">
        <v>222</v>
      </c>
      <c r="AT351" s="123" t="s">
        <v>75</v>
      </c>
      <c r="AU351" s="123" t="s">
        <v>76</v>
      </c>
      <c r="AY351" s="116" t="s">
        <v>187</v>
      </c>
      <c r="BK351" s="124">
        <f>BK352+BK361</f>
        <v>0</v>
      </c>
    </row>
    <row r="352" spans="2:65" s="11" customFormat="1" ht="22.8" customHeight="1">
      <c r="B352" s="115"/>
      <c r="D352" s="116" t="s">
        <v>75</v>
      </c>
      <c r="E352" s="125" t="s">
        <v>685</v>
      </c>
      <c r="F352" s="125" t="s">
        <v>686</v>
      </c>
      <c r="I352" s="118"/>
      <c r="J352" s="126">
        <f>BK352</f>
        <v>0</v>
      </c>
      <c r="L352" s="115"/>
      <c r="M352" s="120"/>
      <c r="P352" s="121">
        <f>SUM(P353:P360)</f>
        <v>0</v>
      </c>
      <c r="R352" s="121">
        <f>SUM(R353:R360)</f>
        <v>0</v>
      </c>
      <c r="T352" s="122">
        <f>SUM(T353:T360)</f>
        <v>0</v>
      </c>
      <c r="AR352" s="116" t="s">
        <v>222</v>
      </c>
      <c r="AT352" s="123" t="s">
        <v>75</v>
      </c>
      <c r="AU352" s="123" t="s">
        <v>84</v>
      </c>
      <c r="AY352" s="116" t="s">
        <v>187</v>
      </c>
      <c r="BK352" s="124">
        <f>SUM(BK353:BK360)</f>
        <v>0</v>
      </c>
    </row>
    <row r="353" spans="2:65" s="1" customFormat="1" ht="24.15" customHeight="1">
      <c r="B353" s="31"/>
      <c r="C353" s="127" t="s">
        <v>613</v>
      </c>
      <c r="D353" s="127" t="s">
        <v>189</v>
      </c>
      <c r="E353" s="128" t="s">
        <v>688</v>
      </c>
      <c r="F353" s="129" t="s">
        <v>689</v>
      </c>
      <c r="G353" s="130" t="s">
        <v>690</v>
      </c>
      <c r="H353" s="131">
        <v>7</v>
      </c>
      <c r="I353" s="132"/>
      <c r="J353" s="133">
        <f>ROUND(I353*H353,2)</f>
        <v>0</v>
      </c>
      <c r="K353" s="129" t="s">
        <v>193</v>
      </c>
      <c r="L353" s="31"/>
      <c r="M353" s="134" t="s">
        <v>19</v>
      </c>
      <c r="N353" s="135" t="s">
        <v>47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691</v>
      </c>
      <c r="AT353" s="138" t="s">
        <v>189</v>
      </c>
      <c r="AU353" s="138" t="s">
        <v>86</v>
      </c>
      <c r="AY353" s="16" t="s">
        <v>187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84</v>
      </c>
      <c r="BK353" s="139">
        <f>ROUND(I353*H353,2)</f>
        <v>0</v>
      </c>
      <c r="BL353" s="16" t="s">
        <v>691</v>
      </c>
      <c r="BM353" s="138" t="s">
        <v>955</v>
      </c>
    </row>
    <row r="354" spans="2:65" s="1" customFormat="1" ht="19.2">
      <c r="B354" s="31"/>
      <c r="D354" s="140" t="s">
        <v>196</v>
      </c>
      <c r="F354" s="141" t="s">
        <v>689</v>
      </c>
      <c r="I354" s="142"/>
      <c r="L354" s="31"/>
      <c r="M354" s="143"/>
      <c r="T354" s="52"/>
      <c r="AT354" s="16" t="s">
        <v>196</v>
      </c>
      <c r="AU354" s="16" t="s">
        <v>86</v>
      </c>
    </row>
    <row r="355" spans="2:65" s="1" customFormat="1">
      <c r="B355" s="31"/>
      <c r="D355" s="144" t="s">
        <v>198</v>
      </c>
      <c r="F355" s="145" t="s">
        <v>693</v>
      </c>
      <c r="I355" s="142"/>
      <c r="L355" s="31"/>
      <c r="M355" s="143"/>
      <c r="T355" s="52"/>
      <c r="AT355" s="16" t="s">
        <v>198</v>
      </c>
      <c r="AU355" s="16" t="s">
        <v>86</v>
      </c>
    </row>
    <row r="356" spans="2:65" s="12" customFormat="1">
      <c r="B356" s="146"/>
      <c r="D356" s="140" t="s">
        <v>200</v>
      </c>
      <c r="E356" s="147" t="s">
        <v>19</v>
      </c>
      <c r="F356" s="148" t="s">
        <v>235</v>
      </c>
      <c r="H356" s="149">
        <v>7</v>
      </c>
      <c r="I356" s="150"/>
      <c r="L356" s="146"/>
      <c r="M356" s="151"/>
      <c r="T356" s="152"/>
      <c r="AT356" s="147" t="s">
        <v>200</v>
      </c>
      <c r="AU356" s="147" t="s">
        <v>86</v>
      </c>
      <c r="AV356" s="12" t="s">
        <v>86</v>
      </c>
      <c r="AW356" s="12" t="s">
        <v>37</v>
      </c>
      <c r="AX356" s="12" t="s">
        <v>84</v>
      </c>
      <c r="AY356" s="147" t="s">
        <v>187</v>
      </c>
    </row>
    <row r="357" spans="2:65" s="1" customFormat="1" ht="24.15" customHeight="1">
      <c r="B357" s="31"/>
      <c r="C357" s="127" t="s">
        <v>620</v>
      </c>
      <c r="D357" s="127" t="s">
        <v>189</v>
      </c>
      <c r="E357" s="128" t="s">
        <v>695</v>
      </c>
      <c r="F357" s="129" t="s">
        <v>696</v>
      </c>
      <c r="G357" s="130" t="s">
        <v>460</v>
      </c>
      <c r="H357" s="131">
        <v>131.9</v>
      </c>
      <c r="I357" s="132"/>
      <c r="J357" s="133">
        <f>ROUND(I357*H357,2)</f>
        <v>0</v>
      </c>
      <c r="K357" s="129" t="s">
        <v>193</v>
      </c>
      <c r="L357" s="31"/>
      <c r="M357" s="134" t="s">
        <v>19</v>
      </c>
      <c r="N357" s="135" t="s">
        <v>47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691</v>
      </c>
      <c r="AT357" s="138" t="s">
        <v>189</v>
      </c>
      <c r="AU357" s="138" t="s">
        <v>86</v>
      </c>
      <c r="AY357" s="16" t="s">
        <v>187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84</v>
      </c>
      <c r="BK357" s="139">
        <f>ROUND(I357*H357,2)</f>
        <v>0</v>
      </c>
      <c r="BL357" s="16" t="s">
        <v>691</v>
      </c>
      <c r="BM357" s="138" t="s">
        <v>956</v>
      </c>
    </row>
    <row r="358" spans="2:65" s="1" customFormat="1" ht="19.2">
      <c r="B358" s="31"/>
      <c r="D358" s="140" t="s">
        <v>196</v>
      </c>
      <c r="F358" s="141" t="s">
        <v>696</v>
      </c>
      <c r="I358" s="142"/>
      <c r="L358" s="31"/>
      <c r="M358" s="143"/>
      <c r="T358" s="52"/>
      <c r="AT358" s="16" t="s">
        <v>196</v>
      </c>
      <c r="AU358" s="16" t="s">
        <v>86</v>
      </c>
    </row>
    <row r="359" spans="2:65" s="1" customFormat="1">
      <c r="B359" s="31"/>
      <c r="D359" s="144" t="s">
        <v>198</v>
      </c>
      <c r="F359" s="145" t="s">
        <v>698</v>
      </c>
      <c r="I359" s="142"/>
      <c r="L359" s="31"/>
      <c r="M359" s="143"/>
      <c r="T359" s="52"/>
      <c r="AT359" s="16" t="s">
        <v>198</v>
      </c>
      <c r="AU359" s="16" t="s">
        <v>86</v>
      </c>
    </row>
    <row r="360" spans="2:65" s="12" customFormat="1">
      <c r="B360" s="146"/>
      <c r="D360" s="140" t="s">
        <v>200</v>
      </c>
      <c r="E360" s="147" t="s">
        <v>19</v>
      </c>
      <c r="F360" s="148" t="s">
        <v>716</v>
      </c>
      <c r="H360" s="149">
        <v>131.9</v>
      </c>
      <c r="I360" s="150"/>
      <c r="L360" s="146"/>
      <c r="M360" s="151"/>
      <c r="T360" s="152"/>
      <c r="AT360" s="147" t="s">
        <v>200</v>
      </c>
      <c r="AU360" s="147" t="s">
        <v>86</v>
      </c>
      <c r="AV360" s="12" t="s">
        <v>86</v>
      </c>
      <c r="AW360" s="12" t="s">
        <v>37</v>
      </c>
      <c r="AX360" s="12" t="s">
        <v>84</v>
      </c>
      <c r="AY360" s="147" t="s">
        <v>187</v>
      </c>
    </row>
    <row r="361" spans="2:65" s="11" customFormat="1" ht="22.8" customHeight="1">
      <c r="B361" s="115"/>
      <c r="D361" s="116" t="s">
        <v>75</v>
      </c>
      <c r="E361" s="125" t="s">
        <v>699</v>
      </c>
      <c r="F361" s="125" t="s">
        <v>700</v>
      </c>
      <c r="I361" s="118"/>
      <c r="J361" s="126">
        <f>BK361</f>
        <v>0</v>
      </c>
      <c r="L361" s="115"/>
      <c r="M361" s="120"/>
      <c r="P361" s="121">
        <f>SUM(P362:P369)</f>
        <v>0</v>
      </c>
      <c r="R361" s="121">
        <f>SUM(R362:R369)</f>
        <v>0</v>
      </c>
      <c r="T361" s="122">
        <f>SUM(T362:T369)</f>
        <v>0</v>
      </c>
      <c r="AR361" s="116" t="s">
        <v>222</v>
      </c>
      <c r="AT361" s="123" t="s">
        <v>75</v>
      </c>
      <c r="AU361" s="123" t="s">
        <v>84</v>
      </c>
      <c r="AY361" s="116" t="s">
        <v>187</v>
      </c>
      <c r="BK361" s="124">
        <f>SUM(BK362:BK369)</f>
        <v>0</v>
      </c>
    </row>
    <row r="362" spans="2:65" s="1" customFormat="1" ht="16.5" customHeight="1">
      <c r="B362" s="31"/>
      <c r="C362" s="127" t="s">
        <v>629</v>
      </c>
      <c r="D362" s="127" t="s">
        <v>189</v>
      </c>
      <c r="E362" s="128" t="s">
        <v>702</v>
      </c>
      <c r="F362" s="129" t="s">
        <v>703</v>
      </c>
      <c r="G362" s="130" t="s">
        <v>704</v>
      </c>
      <c r="H362" s="131">
        <v>1</v>
      </c>
      <c r="I362" s="132"/>
      <c r="J362" s="133">
        <f>ROUND(I362*H362,2)</f>
        <v>0</v>
      </c>
      <c r="K362" s="129" t="s">
        <v>193</v>
      </c>
      <c r="L362" s="31"/>
      <c r="M362" s="134" t="s">
        <v>19</v>
      </c>
      <c r="N362" s="135" t="s">
        <v>47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691</v>
      </c>
      <c r="AT362" s="138" t="s">
        <v>189</v>
      </c>
      <c r="AU362" s="138" t="s">
        <v>86</v>
      </c>
      <c r="AY362" s="16" t="s">
        <v>187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84</v>
      </c>
      <c r="BK362" s="139">
        <f>ROUND(I362*H362,2)</f>
        <v>0</v>
      </c>
      <c r="BL362" s="16" t="s">
        <v>691</v>
      </c>
      <c r="BM362" s="138" t="s">
        <v>957</v>
      </c>
    </row>
    <row r="363" spans="2:65" s="1" customFormat="1">
      <c r="B363" s="31"/>
      <c r="D363" s="140" t="s">
        <v>196</v>
      </c>
      <c r="F363" s="141" t="s">
        <v>703</v>
      </c>
      <c r="I363" s="142"/>
      <c r="L363" s="31"/>
      <c r="M363" s="143"/>
      <c r="T363" s="52"/>
      <c r="AT363" s="16" t="s">
        <v>196</v>
      </c>
      <c r="AU363" s="16" t="s">
        <v>86</v>
      </c>
    </row>
    <row r="364" spans="2:65" s="1" customFormat="1">
      <c r="B364" s="31"/>
      <c r="D364" s="144" t="s">
        <v>198</v>
      </c>
      <c r="F364" s="145" t="s">
        <v>706</v>
      </c>
      <c r="I364" s="142"/>
      <c r="L364" s="31"/>
      <c r="M364" s="143"/>
      <c r="T364" s="52"/>
      <c r="AT364" s="16" t="s">
        <v>198</v>
      </c>
      <c r="AU364" s="16" t="s">
        <v>86</v>
      </c>
    </row>
    <row r="365" spans="2:65" s="12" customFormat="1">
      <c r="B365" s="146"/>
      <c r="D365" s="140" t="s">
        <v>200</v>
      </c>
      <c r="E365" s="147" t="s">
        <v>19</v>
      </c>
      <c r="F365" s="148" t="s">
        <v>84</v>
      </c>
      <c r="H365" s="149">
        <v>1</v>
      </c>
      <c r="I365" s="150"/>
      <c r="L365" s="146"/>
      <c r="M365" s="151"/>
      <c r="T365" s="152"/>
      <c r="AT365" s="147" t="s">
        <v>200</v>
      </c>
      <c r="AU365" s="147" t="s">
        <v>86</v>
      </c>
      <c r="AV365" s="12" t="s">
        <v>86</v>
      </c>
      <c r="AW365" s="12" t="s">
        <v>37</v>
      </c>
      <c r="AX365" s="12" t="s">
        <v>84</v>
      </c>
      <c r="AY365" s="147" t="s">
        <v>187</v>
      </c>
    </row>
    <row r="366" spans="2:65" s="1" customFormat="1" ht="16.5" customHeight="1">
      <c r="B366" s="31"/>
      <c r="C366" s="127" t="s">
        <v>635</v>
      </c>
      <c r="D366" s="127" t="s">
        <v>189</v>
      </c>
      <c r="E366" s="128" t="s">
        <v>708</v>
      </c>
      <c r="F366" s="129" t="s">
        <v>709</v>
      </c>
      <c r="G366" s="130" t="s">
        <v>704</v>
      </c>
      <c r="H366" s="131">
        <v>1</v>
      </c>
      <c r="I366" s="132"/>
      <c r="J366" s="133">
        <f>ROUND(I366*H366,2)</f>
        <v>0</v>
      </c>
      <c r="K366" s="129" t="s">
        <v>193</v>
      </c>
      <c r="L366" s="31"/>
      <c r="M366" s="134" t="s">
        <v>19</v>
      </c>
      <c r="N366" s="135" t="s">
        <v>47</v>
      </c>
      <c r="P366" s="136">
        <f>O366*H366</f>
        <v>0</v>
      </c>
      <c r="Q366" s="136">
        <v>0</v>
      </c>
      <c r="R366" s="136">
        <f>Q366*H366</f>
        <v>0</v>
      </c>
      <c r="S366" s="136">
        <v>0</v>
      </c>
      <c r="T366" s="137">
        <f>S366*H366</f>
        <v>0</v>
      </c>
      <c r="AR366" s="138" t="s">
        <v>691</v>
      </c>
      <c r="AT366" s="138" t="s">
        <v>189</v>
      </c>
      <c r="AU366" s="138" t="s">
        <v>86</v>
      </c>
      <c r="AY366" s="16" t="s">
        <v>187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6" t="s">
        <v>84</v>
      </c>
      <c r="BK366" s="139">
        <f>ROUND(I366*H366,2)</f>
        <v>0</v>
      </c>
      <c r="BL366" s="16" t="s">
        <v>691</v>
      </c>
      <c r="BM366" s="138" t="s">
        <v>958</v>
      </c>
    </row>
    <row r="367" spans="2:65" s="1" customFormat="1">
      <c r="B367" s="31"/>
      <c r="D367" s="140" t="s">
        <v>196</v>
      </c>
      <c r="F367" s="141" t="s">
        <v>709</v>
      </c>
      <c r="I367" s="142"/>
      <c r="L367" s="31"/>
      <c r="M367" s="143"/>
      <c r="T367" s="52"/>
      <c r="AT367" s="16" t="s">
        <v>196</v>
      </c>
      <c r="AU367" s="16" t="s">
        <v>86</v>
      </c>
    </row>
    <row r="368" spans="2:65" s="1" customFormat="1">
      <c r="B368" s="31"/>
      <c r="D368" s="144" t="s">
        <v>198</v>
      </c>
      <c r="F368" s="145" t="s">
        <v>711</v>
      </c>
      <c r="I368" s="142"/>
      <c r="L368" s="31"/>
      <c r="M368" s="143"/>
      <c r="T368" s="52"/>
      <c r="AT368" s="16" t="s">
        <v>198</v>
      </c>
      <c r="AU368" s="16" t="s">
        <v>86</v>
      </c>
    </row>
    <row r="369" spans="2:51" s="12" customFormat="1">
      <c r="B369" s="146"/>
      <c r="D369" s="140" t="s">
        <v>200</v>
      </c>
      <c r="E369" s="147" t="s">
        <v>19</v>
      </c>
      <c r="F369" s="148" t="s">
        <v>84</v>
      </c>
      <c r="H369" s="149">
        <v>1</v>
      </c>
      <c r="I369" s="150"/>
      <c r="L369" s="146"/>
      <c r="M369" s="170"/>
      <c r="N369" s="171"/>
      <c r="O369" s="171"/>
      <c r="P369" s="171"/>
      <c r="Q369" s="171"/>
      <c r="R369" s="171"/>
      <c r="S369" s="171"/>
      <c r="T369" s="172"/>
      <c r="AT369" s="147" t="s">
        <v>200</v>
      </c>
      <c r="AU369" s="147" t="s">
        <v>86</v>
      </c>
      <c r="AV369" s="12" t="s">
        <v>86</v>
      </c>
      <c r="AW369" s="12" t="s">
        <v>37</v>
      </c>
      <c r="AX369" s="12" t="s">
        <v>84</v>
      </c>
      <c r="AY369" s="147" t="s">
        <v>187</v>
      </c>
    </row>
    <row r="370" spans="2:51" s="1" customFormat="1" ht="6.9" customHeight="1">
      <c r="B370" s="40"/>
      <c r="C370" s="41"/>
      <c r="D370" s="41"/>
      <c r="E370" s="41"/>
      <c r="F370" s="41"/>
      <c r="G370" s="41"/>
      <c r="H370" s="41"/>
      <c r="I370" s="41"/>
      <c r="J370" s="41"/>
      <c r="K370" s="41"/>
      <c r="L370" s="31"/>
    </row>
  </sheetData>
  <sheetProtection algorithmName="SHA-512" hashValue="6Q3SjIfxsISWWKAGdTdYQ6EXPlFO8mdugwIZ+GGhWul5P9jMcMk13f23NAy9STHymQGbS8FlcPaenUomNJOI7w==" saltValue="goYJ/iY4IYcg2FLAgKAPRMIndH4nWzjSGtzrkPF60VhgICr6xWMJCCf/CMz9A6sVatmEdnaxruR3TOmNsccS9g==" spinCount="100000" sheet="1" objects="1" scenarios="1" formatColumns="0" formatRows="0" autoFilter="0"/>
  <autoFilter ref="C91:K369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200-000000000000}"/>
    <hyperlink ref="F101" r:id="rId2" xr:uid="{00000000-0004-0000-0200-000001000000}"/>
    <hyperlink ref="F105" r:id="rId3" xr:uid="{00000000-0004-0000-0200-000002000000}"/>
    <hyperlink ref="F109" r:id="rId4" xr:uid="{00000000-0004-0000-0200-000003000000}"/>
    <hyperlink ref="F113" r:id="rId5" xr:uid="{00000000-0004-0000-0200-000004000000}"/>
    <hyperlink ref="F117" r:id="rId6" xr:uid="{00000000-0004-0000-0200-000005000000}"/>
    <hyperlink ref="F121" r:id="rId7" xr:uid="{00000000-0004-0000-0200-000006000000}"/>
    <hyperlink ref="F128" r:id="rId8" xr:uid="{00000000-0004-0000-0200-000007000000}"/>
    <hyperlink ref="F132" r:id="rId9" xr:uid="{00000000-0004-0000-0200-000008000000}"/>
    <hyperlink ref="F135" r:id="rId10" xr:uid="{00000000-0004-0000-0200-000009000000}"/>
    <hyperlink ref="F139" r:id="rId11" xr:uid="{00000000-0004-0000-0200-00000A000000}"/>
    <hyperlink ref="F143" r:id="rId12" xr:uid="{00000000-0004-0000-0200-00000B000000}"/>
    <hyperlink ref="F147" r:id="rId13" xr:uid="{00000000-0004-0000-0200-00000C000000}"/>
    <hyperlink ref="F151" r:id="rId14" xr:uid="{00000000-0004-0000-0200-00000D000000}"/>
    <hyperlink ref="F156" r:id="rId15" xr:uid="{00000000-0004-0000-0200-00000E000000}"/>
    <hyperlink ref="F162" r:id="rId16" xr:uid="{00000000-0004-0000-0200-00000F000000}"/>
    <hyperlink ref="F166" r:id="rId17" xr:uid="{00000000-0004-0000-0200-000010000000}"/>
    <hyperlink ref="F174" r:id="rId18" xr:uid="{00000000-0004-0000-0200-000011000000}"/>
    <hyperlink ref="F178" r:id="rId19" xr:uid="{00000000-0004-0000-0200-000012000000}"/>
    <hyperlink ref="F186" r:id="rId20" xr:uid="{00000000-0004-0000-0200-000013000000}"/>
    <hyperlink ref="F192" r:id="rId21" xr:uid="{00000000-0004-0000-0200-000014000000}"/>
    <hyperlink ref="F197" r:id="rId22" xr:uid="{00000000-0004-0000-0200-000015000000}"/>
    <hyperlink ref="F201" r:id="rId23" xr:uid="{00000000-0004-0000-0200-000016000000}"/>
    <hyperlink ref="F205" r:id="rId24" xr:uid="{00000000-0004-0000-0200-000017000000}"/>
    <hyperlink ref="F209" r:id="rId25" xr:uid="{00000000-0004-0000-0200-000018000000}"/>
    <hyperlink ref="F214" r:id="rId26" xr:uid="{00000000-0004-0000-0200-000019000000}"/>
    <hyperlink ref="F224" r:id="rId27" xr:uid="{00000000-0004-0000-0200-00001A000000}"/>
    <hyperlink ref="F231" r:id="rId28" xr:uid="{00000000-0004-0000-0200-00001B000000}"/>
    <hyperlink ref="F246" r:id="rId29" xr:uid="{00000000-0004-0000-0200-00001C000000}"/>
    <hyperlink ref="F257" r:id="rId30" xr:uid="{00000000-0004-0000-0200-00001D000000}"/>
    <hyperlink ref="F262" r:id="rId31" xr:uid="{00000000-0004-0000-0200-00001E000000}"/>
    <hyperlink ref="F268" r:id="rId32" xr:uid="{00000000-0004-0000-0200-00001F000000}"/>
    <hyperlink ref="F272" r:id="rId33" xr:uid="{00000000-0004-0000-0200-000020000000}"/>
    <hyperlink ref="F281" r:id="rId34" xr:uid="{00000000-0004-0000-0200-000021000000}"/>
    <hyperlink ref="F285" r:id="rId35" xr:uid="{00000000-0004-0000-0200-000022000000}"/>
    <hyperlink ref="F289" r:id="rId36" xr:uid="{00000000-0004-0000-0200-000023000000}"/>
    <hyperlink ref="F293" r:id="rId37" xr:uid="{00000000-0004-0000-0200-000024000000}"/>
    <hyperlink ref="F299" r:id="rId38" xr:uid="{00000000-0004-0000-0200-000025000000}"/>
    <hyperlink ref="F305" r:id="rId39" xr:uid="{00000000-0004-0000-0200-000026000000}"/>
    <hyperlink ref="F311" r:id="rId40" xr:uid="{00000000-0004-0000-0200-000027000000}"/>
    <hyperlink ref="F315" r:id="rId41" xr:uid="{00000000-0004-0000-0200-000028000000}"/>
    <hyperlink ref="F319" r:id="rId42" xr:uid="{00000000-0004-0000-0200-000029000000}"/>
    <hyperlink ref="F324" r:id="rId43" xr:uid="{00000000-0004-0000-0200-00002A000000}"/>
    <hyperlink ref="F328" r:id="rId44" xr:uid="{00000000-0004-0000-0200-00002B000000}"/>
    <hyperlink ref="F331" r:id="rId45" xr:uid="{00000000-0004-0000-0200-00002C000000}"/>
    <hyperlink ref="F334" r:id="rId46" xr:uid="{00000000-0004-0000-0200-00002D000000}"/>
    <hyperlink ref="F337" r:id="rId47" xr:uid="{00000000-0004-0000-0200-00002E000000}"/>
    <hyperlink ref="F341" r:id="rId48" xr:uid="{00000000-0004-0000-0200-00002F000000}"/>
    <hyperlink ref="F344" r:id="rId49" xr:uid="{00000000-0004-0000-0200-000030000000}"/>
    <hyperlink ref="F349" r:id="rId50" xr:uid="{00000000-0004-0000-0200-000031000000}"/>
    <hyperlink ref="F355" r:id="rId51" xr:uid="{00000000-0004-0000-0200-000032000000}"/>
    <hyperlink ref="F359" r:id="rId52" xr:uid="{00000000-0004-0000-0200-000033000000}"/>
    <hyperlink ref="F364" r:id="rId53" xr:uid="{00000000-0004-0000-0200-000034000000}"/>
    <hyperlink ref="F368" r:id="rId54" xr:uid="{00000000-0004-0000-0200-00003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4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92</v>
      </c>
      <c r="AZ2" s="84" t="s">
        <v>118</v>
      </c>
      <c r="BA2" s="84" t="s">
        <v>116</v>
      </c>
      <c r="BB2" s="84" t="s">
        <v>19</v>
      </c>
      <c r="BC2" s="84" t="s">
        <v>959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121</v>
      </c>
      <c r="BA3" s="84" t="s">
        <v>122</v>
      </c>
      <c r="BB3" s="84" t="s">
        <v>19</v>
      </c>
      <c r="BC3" s="84" t="s">
        <v>123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124</v>
      </c>
      <c r="BA4" s="84" t="s">
        <v>122</v>
      </c>
      <c r="BB4" s="84" t="s">
        <v>19</v>
      </c>
      <c r="BC4" s="84" t="s">
        <v>960</v>
      </c>
      <c r="BD4" s="84" t="s">
        <v>86</v>
      </c>
    </row>
    <row r="5" spans="2:56" ht="6.9" customHeight="1">
      <c r="B5" s="19"/>
      <c r="L5" s="19"/>
      <c r="AZ5" s="84" t="s">
        <v>126</v>
      </c>
      <c r="BA5" s="84" t="s">
        <v>126</v>
      </c>
      <c r="BB5" s="84" t="s">
        <v>19</v>
      </c>
      <c r="BC5" s="84" t="s">
        <v>961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962</v>
      </c>
      <c r="BA6" s="84" t="s">
        <v>963</v>
      </c>
      <c r="BB6" s="84" t="s">
        <v>19</v>
      </c>
      <c r="BC6" s="84" t="s">
        <v>964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965</v>
      </c>
      <c r="BA7" s="84" t="s">
        <v>966</v>
      </c>
      <c r="BB7" s="84" t="s">
        <v>19</v>
      </c>
      <c r="BC7" s="84" t="s">
        <v>967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716</v>
      </c>
      <c r="BA8" s="84" t="s">
        <v>133</v>
      </c>
      <c r="BB8" s="84" t="s">
        <v>19</v>
      </c>
      <c r="BC8" s="84" t="s">
        <v>968</v>
      </c>
      <c r="BD8" s="84" t="s">
        <v>86</v>
      </c>
    </row>
    <row r="9" spans="2:56" s="1" customFormat="1" ht="16.5" customHeight="1">
      <c r="B9" s="31"/>
      <c r="E9" s="284" t="s">
        <v>969</v>
      </c>
      <c r="F9" s="300"/>
      <c r="G9" s="300"/>
      <c r="H9" s="300"/>
      <c r="L9" s="31"/>
      <c r="AZ9" s="84" t="s">
        <v>139</v>
      </c>
      <c r="BA9" s="84" t="s">
        <v>140</v>
      </c>
      <c r="BB9" s="84" t="s">
        <v>19</v>
      </c>
      <c r="BC9" s="84" t="s">
        <v>970</v>
      </c>
      <c r="BD9" s="84" t="s">
        <v>86</v>
      </c>
    </row>
    <row r="10" spans="2:56" s="1" customFormat="1">
      <c r="B10" s="31"/>
      <c r="L10" s="31"/>
      <c r="AZ10" s="84" t="s">
        <v>142</v>
      </c>
      <c r="BA10" s="84" t="s">
        <v>971</v>
      </c>
      <c r="BB10" s="84" t="s">
        <v>19</v>
      </c>
      <c r="BC10" s="84" t="s">
        <v>970</v>
      </c>
      <c r="BD10" s="84" t="s">
        <v>86</v>
      </c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  <c r="AZ11" s="84" t="s">
        <v>144</v>
      </c>
      <c r="BA11" s="84" t="s">
        <v>140</v>
      </c>
      <c r="BB11" s="84" t="s">
        <v>19</v>
      </c>
      <c r="BC11" s="84" t="s">
        <v>972</v>
      </c>
      <c r="BD11" s="84" t="s">
        <v>86</v>
      </c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  <c r="AZ12" s="84" t="s">
        <v>973</v>
      </c>
      <c r="BA12" s="84" t="s">
        <v>971</v>
      </c>
      <c r="BB12" s="84" t="s">
        <v>19</v>
      </c>
      <c r="BC12" s="84" t="s">
        <v>974</v>
      </c>
      <c r="BD12" s="84" t="s">
        <v>86</v>
      </c>
    </row>
    <row r="13" spans="2:56" s="1" customFormat="1" ht="10.8" customHeight="1">
      <c r="B13" s="31"/>
      <c r="L13" s="31"/>
      <c r="AZ13" s="84" t="s">
        <v>722</v>
      </c>
      <c r="BA13" s="84" t="s">
        <v>971</v>
      </c>
      <c r="BB13" s="84" t="s">
        <v>19</v>
      </c>
      <c r="BC13" s="84" t="s">
        <v>975</v>
      </c>
      <c r="BD13" s="84" t="s">
        <v>86</v>
      </c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  <c r="AZ14" s="84" t="s">
        <v>150</v>
      </c>
      <c r="BA14" s="84" t="s">
        <v>150</v>
      </c>
      <c r="BB14" s="84" t="s">
        <v>19</v>
      </c>
      <c r="BC14" s="84" t="s">
        <v>976</v>
      </c>
      <c r="BD14" s="84" t="s">
        <v>86</v>
      </c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ROUND(J92,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ROUND((SUM(BE92:BE342)),  2)</f>
        <v>0</v>
      </c>
      <c r="I33" s="89">
        <v>0.21</v>
      </c>
      <c r="J33" s="88">
        <f>ROUND(((SUM(BE92:BE342))*I33),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ROUND((SUM(BF92:BF342)),  2)</f>
        <v>0</v>
      </c>
      <c r="I34" s="89">
        <v>0.15</v>
      </c>
      <c r="J34" s="88">
        <f>ROUND(((SUM(BF92:BF342))*I34),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ROUND((SUM(BG92:BG342)),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ROUND((SUM(BH92:BH342)),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ROUND((SUM(BI92:BI342)),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16.5" customHeight="1">
      <c r="B50" s="31"/>
      <c r="E50" s="284" t="str">
        <f>E9</f>
        <v>01.1.3 - IO 01 - Vodovodní přivaděč 1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J92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J93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J94</f>
        <v>0</v>
      </c>
      <c r="L61" s="103"/>
    </row>
    <row r="62" spans="2:47" s="9" customFormat="1" ht="19.95" customHeight="1">
      <c r="B62" s="103"/>
      <c r="D62" s="104" t="s">
        <v>160</v>
      </c>
      <c r="E62" s="105"/>
      <c r="F62" s="105"/>
      <c r="G62" s="105"/>
      <c r="H62" s="105"/>
      <c r="I62" s="105"/>
      <c r="J62" s="106">
        <f>J185</f>
        <v>0</v>
      </c>
      <c r="L62" s="103"/>
    </row>
    <row r="63" spans="2:47" s="9" customFormat="1" ht="19.95" customHeight="1">
      <c r="B63" s="103"/>
      <c r="D63" s="104" t="s">
        <v>161</v>
      </c>
      <c r="E63" s="105"/>
      <c r="F63" s="105"/>
      <c r="G63" s="105"/>
      <c r="H63" s="105"/>
      <c r="I63" s="105"/>
      <c r="J63" s="106">
        <f>J198</f>
        <v>0</v>
      </c>
      <c r="L63" s="103"/>
    </row>
    <row r="64" spans="2:47" s="9" customFormat="1" ht="19.95" customHeight="1">
      <c r="B64" s="103"/>
      <c r="D64" s="104" t="s">
        <v>163</v>
      </c>
      <c r="E64" s="105"/>
      <c r="F64" s="105"/>
      <c r="G64" s="105"/>
      <c r="H64" s="105"/>
      <c r="I64" s="105"/>
      <c r="J64" s="106">
        <f>J207</f>
        <v>0</v>
      </c>
      <c r="L64" s="103"/>
    </row>
    <row r="65" spans="2:12" s="9" customFormat="1" ht="19.95" customHeight="1">
      <c r="B65" s="103"/>
      <c r="D65" s="104" t="s">
        <v>164</v>
      </c>
      <c r="E65" s="105"/>
      <c r="F65" s="105"/>
      <c r="G65" s="105"/>
      <c r="H65" s="105"/>
      <c r="I65" s="105"/>
      <c r="J65" s="106">
        <f>J284</f>
        <v>0</v>
      </c>
      <c r="L65" s="103"/>
    </row>
    <row r="66" spans="2:12" s="9" customFormat="1" ht="19.95" customHeight="1">
      <c r="B66" s="103"/>
      <c r="D66" s="104" t="s">
        <v>165</v>
      </c>
      <c r="E66" s="105"/>
      <c r="F66" s="105"/>
      <c r="G66" s="105"/>
      <c r="H66" s="105"/>
      <c r="I66" s="105"/>
      <c r="J66" s="106">
        <f>J293</f>
        <v>0</v>
      </c>
      <c r="L66" s="103"/>
    </row>
    <row r="67" spans="2:12" s="9" customFormat="1" ht="19.95" customHeight="1">
      <c r="B67" s="103"/>
      <c r="D67" s="104" t="s">
        <v>166</v>
      </c>
      <c r="E67" s="105"/>
      <c r="F67" s="105"/>
      <c r="G67" s="105"/>
      <c r="H67" s="105"/>
      <c r="I67" s="105"/>
      <c r="J67" s="106">
        <f>J304</f>
        <v>0</v>
      </c>
      <c r="L67" s="103"/>
    </row>
    <row r="68" spans="2:12" s="8" customFormat="1" ht="24.9" customHeight="1">
      <c r="B68" s="99"/>
      <c r="D68" s="100" t="s">
        <v>167</v>
      </c>
      <c r="E68" s="101"/>
      <c r="F68" s="101"/>
      <c r="G68" s="101"/>
      <c r="H68" s="101"/>
      <c r="I68" s="101"/>
      <c r="J68" s="102">
        <f>J311</f>
        <v>0</v>
      </c>
      <c r="L68" s="99"/>
    </row>
    <row r="69" spans="2:12" s="9" customFormat="1" ht="19.95" customHeight="1">
      <c r="B69" s="103"/>
      <c r="D69" s="104" t="s">
        <v>168</v>
      </c>
      <c r="E69" s="105"/>
      <c r="F69" s="105"/>
      <c r="G69" s="105"/>
      <c r="H69" s="105"/>
      <c r="I69" s="105"/>
      <c r="J69" s="106">
        <f>J312</f>
        <v>0</v>
      </c>
      <c r="L69" s="103"/>
    </row>
    <row r="70" spans="2:12" s="8" customFormat="1" ht="24.9" customHeight="1">
      <c r="B70" s="99"/>
      <c r="D70" s="100" t="s">
        <v>169</v>
      </c>
      <c r="E70" s="101"/>
      <c r="F70" s="101"/>
      <c r="G70" s="101"/>
      <c r="H70" s="101"/>
      <c r="I70" s="101"/>
      <c r="J70" s="102">
        <f>J320</f>
        <v>0</v>
      </c>
      <c r="L70" s="99"/>
    </row>
    <row r="71" spans="2:12" s="9" customFormat="1" ht="19.95" customHeight="1">
      <c r="B71" s="103"/>
      <c r="D71" s="104" t="s">
        <v>170</v>
      </c>
      <c r="E71" s="105"/>
      <c r="F71" s="105"/>
      <c r="G71" s="105"/>
      <c r="H71" s="105"/>
      <c r="I71" s="105"/>
      <c r="J71" s="106">
        <f>J321</f>
        <v>0</v>
      </c>
      <c r="L71" s="103"/>
    </row>
    <row r="72" spans="2:12" s="9" customFormat="1" ht="19.95" customHeight="1">
      <c r="B72" s="103"/>
      <c r="D72" s="104" t="s">
        <v>171</v>
      </c>
      <c r="E72" s="105"/>
      <c r="F72" s="105"/>
      <c r="G72" s="105"/>
      <c r="H72" s="105"/>
      <c r="I72" s="105"/>
      <c r="J72" s="106">
        <f>J334</f>
        <v>0</v>
      </c>
      <c r="L72" s="103"/>
    </row>
    <row r="73" spans="2:12" s="1" customFormat="1" ht="21.75" customHeight="1">
      <c r="B73" s="31"/>
      <c r="L73" s="31"/>
    </row>
    <row r="74" spans="2:12" s="1" customFormat="1" ht="6.9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" customHeight="1">
      <c r="B79" s="31"/>
      <c r="C79" s="20" t="s">
        <v>172</v>
      </c>
      <c r="L79" s="31"/>
    </row>
    <row r="80" spans="2:12" s="1" customFormat="1" ht="6.9" customHeight="1">
      <c r="B80" s="31"/>
      <c r="L80" s="31"/>
    </row>
    <row r="81" spans="2:65" s="1" customFormat="1" ht="12" customHeight="1">
      <c r="B81" s="31"/>
      <c r="C81" s="26" t="s">
        <v>16</v>
      </c>
      <c r="L81" s="31"/>
    </row>
    <row r="82" spans="2:65" s="1" customFormat="1" ht="16.5" customHeight="1">
      <c r="B82" s="31"/>
      <c r="E82" s="301" t="str">
        <f>E7</f>
        <v>Vodovod Tošovice - I. Etapa</v>
      </c>
      <c r="F82" s="302"/>
      <c r="G82" s="302"/>
      <c r="H82" s="302"/>
      <c r="L82" s="31"/>
    </row>
    <row r="83" spans="2:65" s="1" customFormat="1" ht="12" customHeight="1">
      <c r="B83" s="31"/>
      <c r="C83" s="26" t="s">
        <v>131</v>
      </c>
      <c r="L83" s="31"/>
    </row>
    <row r="84" spans="2:65" s="1" customFormat="1" ht="16.5" customHeight="1">
      <c r="B84" s="31"/>
      <c r="E84" s="284" t="str">
        <f>E9</f>
        <v>01.1.3 - IO 01 - Vodovodní přivaděč 1</v>
      </c>
      <c r="F84" s="300"/>
      <c r="G84" s="300"/>
      <c r="H84" s="300"/>
      <c r="L84" s="31"/>
    </row>
    <row r="85" spans="2:65" s="1" customFormat="1" ht="6.9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F12</f>
        <v>Odry</v>
      </c>
      <c r="I86" s="26" t="s">
        <v>23</v>
      </c>
      <c r="J86" s="48" t="str">
        <f>IF(J12="","",J12)</f>
        <v>28. 9. 2023</v>
      </c>
      <c r="L86" s="31"/>
    </row>
    <row r="87" spans="2:65" s="1" customFormat="1" ht="6.9" customHeight="1">
      <c r="B87" s="31"/>
      <c r="L87" s="31"/>
    </row>
    <row r="88" spans="2:65" s="1" customFormat="1" ht="15.15" customHeight="1">
      <c r="B88" s="31"/>
      <c r="C88" s="26" t="s">
        <v>25</v>
      </c>
      <c r="F88" s="24" t="str">
        <f>E15</f>
        <v>Město Odry</v>
      </c>
      <c r="I88" s="26" t="s">
        <v>33</v>
      </c>
      <c r="J88" s="29" t="str">
        <f>E21</f>
        <v>Hydroelko, s.r.o.</v>
      </c>
      <c r="L88" s="31"/>
    </row>
    <row r="89" spans="2:65" s="1" customFormat="1" ht="15.15" customHeight="1">
      <c r="B89" s="31"/>
      <c r="C89" s="26" t="s">
        <v>31</v>
      </c>
      <c r="F89" s="24" t="str">
        <f>IF(E18="","",E18)</f>
        <v>Vyplň údaj</v>
      </c>
      <c r="I89" s="26" t="s">
        <v>38</v>
      </c>
      <c r="J89" s="29" t="str">
        <f>E24</f>
        <v xml:space="preserve"> 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07"/>
      <c r="C91" s="108" t="s">
        <v>173</v>
      </c>
      <c r="D91" s="109" t="s">
        <v>61</v>
      </c>
      <c r="E91" s="109" t="s">
        <v>57</v>
      </c>
      <c r="F91" s="109" t="s">
        <v>58</v>
      </c>
      <c r="G91" s="109" t="s">
        <v>174</v>
      </c>
      <c r="H91" s="109" t="s">
        <v>175</v>
      </c>
      <c r="I91" s="109" t="s">
        <v>176</v>
      </c>
      <c r="J91" s="109" t="s">
        <v>154</v>
      </c>
      <c r="K91" s="110" t="s">
        <v>177</v>
      </c>
      <c r="L91" s="107"/>
      <c r="M91" s="55" t="s">
        <v>19</v>
      </c>
      <c r="N91" s="56" t="s">
        <v>46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8" customHeight="1">
      <c r="B92" s="31"/>
      <c r="C92" s="60" t="s">
        <v>184</v>
      </c>
      <c r="J92" s="111">
        <f>BK92</f>
        <v>0</v>
      </c>
      <c r="L92" s="31"/>
      <c r="M92" s="58"/>
      <c r="N92" s="49"/>
      <c r="O92" s="49"/>
      <c r="P92" s="112">
        <f>P93+P311+P320</f>
        <v>0</v>
      </c>
      <c r="Q92" s="49"/>
      <c r="R92" s="112">
        <f>R93+R311+R320</f>
        <v>4.0631019999999998</v>
      </c>
      <c r="S92" s="49"/>
      <c r="T92" s="113">
        <f>T93+T311+T320</f>
        <v>1.035E-2</v>
      </c>
      <c r="AT92" s="16" t="s">
        <v>75</v>
      </c>
      <c r="AU92" s="16" t="s">
        <v>155</v>
      </c>
      <c r="BK92" s="114">
        <f>BK93+BK311+BK320</f>
        <v>0</v>
      </c>
    </row>
    <row r="93" spans="2:65" s="11" customFormat="1" ht="25.95" customHeight="1">
      <c r="B93" s="115"/>
      <c r="D93" s="116" t="s">
        <v>75</v>
      </c>
      <c r="E93" s="117" t="s">
        <v>185</v>
      </c>
      <c r="F93" s="117" t="s">
        <v>186</v>
      </c>
      <c r="I93" s="118"/>
      <c r="J93" s="119">
        <f>BK93</f>
        <v>0</v>
      </c>
      <c r="L93" s="115"/>
      <c r="M93" s="120"/>
      <c r="P93" s="121">
        <f>P94+P185+P198+P207+P284+P293+P304</f>
        <v>0</v>
      </c>
      <c r="R93" s="121">
        <f>R94+R185+R198+R207+R284+R293+R304</f>
        <v>4.0621019999999994</v>
      </c>
      <c r="T93" s="122">
        <f>T94+T185+T198+T207+T284+T293+T304</f>
        <v>1.035E-2</v>
      </c>
      <c r="AR93" s="116" t="s">
        <v>84</v>
      </c>
      <c r="AT93" s="123" t="s">
        <v>75</v>
      </c>
      <c r="AU93" s="123" t="s">
        <v>76</v>
      </c>
      <c r="AY93" s="116" t="s">
        <v>187</v>
      </c>
      <c r="BK93" s="124">
        <f>BK94+BK185+BK198+BK207+BK284+BK293+BK304</f>
        <v>0</v>
      </c>
    </row>
    <row r="94" spans="2:65" s="11" customFormat="1" ht="22.8" customHeight="1">
      <c r="B94" s="115"/>
      <c r="D94" s="116" t="s">
        <v>75</v>
      </c>
      <c r="E94" s="125" t="s">
        <v>84</v>
      </c>
      <c r="F94" s="125" t="s">
        <v>188</v>
      </c>
      <c r="I94" s="118"/>
      <c r="J94" s="126">
        <f>BK94</f>
        <v>0</v>
      </c>
      <c r="L94" s="115"/>
      <c r="M94" s="120"/>
      <c r="P94" s="121">
        <f>SUM(P95:P184)</f>
        <v>0</v>
      </c>
      <c r="R94" s="121">
        <f>SUM(R95:R184)</f>
        <v>2.3664000000000001E-2</v>
      </c>
      <c r="T94" s="122">
        <f>SUM(T95:T184)</f>
        <v>0</v>
      </c>
      <c r="AR94" s="116" t="s">
        <v>84</v>
      </c>
      <c r="AT94" s="123" t="s">
        <v>75</v>
      </c>
      <c r="AU94" s="123" t="s">
        <v>84</v>
      </c>
      <c r="AY94" s="116" t="s">
        <v>187</v>
      </c>
      <c r="BK94" s="124">
        <f>SUM(BK95:BK184)</f>
        <v>0</v>
      </c>
    </row>
    <row r="95" spans="2:65" s="1" customFormat="1" ht="37.799999999999997" customHeight="1">
      <c r="B95" s="31"/>
      <c r="C95" s="127" t="s">
        <v>84</v>
      </c>
      <c r="D95" s="127" t="s">
        <v>189</v>
      </c>
      <c r="E95" s="128" t="s">
        <v>977</v>
      </c>
      <c r="F95" s="129" t="s">
        <v>978</v>
      </c>
      <c r="G95" s="130" t="s">
        <v>192</v>
      </c>
      <c r="H95" s="131">
        <v>250</v>
      </c>
      <c r="I95" s="132"/>
      <c r="J95" s="133">
        <f>ROUND(I95*H95,2)</f>
        <v>0</v>
      </c>
      <c r="K95" s="129" t="s">
        <v>193</v>
      </c>
      <c r="L95" s="31"/>
      <c r="M95" s="134" t="s">
        <v>19</v>
      </c>
      <c r="N95" s="135" t="s">
        <v>47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194</v>
      </c>
      <c r="AT95" s="138" t="s">
        <v>189</v>
      </c>
      <c r="AU95" s="138" t="s">
        <v>86</v>
      </c>
      <c r="AY95" s="16" t="s">
        <v>187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84</v>
      </c>
      <c r="BK95" s="139">
        <f>ROUND(I95*H95,2)</f>
        <v>0</v>
      </c>
      <c r="BL95" s="16" t="s">
        <v>194</v>
      </c>
      <c r="BM95" s="138" t="s">
        <v>979</v>
      </c>
    </row>
    <row r="96" spans="2:65" s="1" customFormat="1" ht="28.8">
      <c r="B96" s="31"/>
      <c r="D96" s="140" t="s">
        <v>196</v>
      </c>
      <c r="F96" s="141" t="s">
        <v>980</v>
      </c>
      <c r="I96" s="142"/>
      <c r="L96" s="31"/>
      <c r="M96" s="143"/>
      <c r="T96" s="52"/>
      <c r="AT96" s="16" t="s">
        <v>196</v>
      </c>
      <c r="AU96" s="16" t="s">
        <v>86</v>
      </c>
    </row>
    <row r="97" spans="2:65" s="1" customFormat="1">
      <c r="B97" s="31"/>
      <c r="D97" s="144" t="s">
        <v>198</v>
      </c>
      <c r="F97" s="145" t="s">
        <v>981</v>
      </c>
      <c r="I97" s="142"/>
      <c r="L97" s="31"/>
      <c r="M97" s="143"/>
      <c r="T97" s="52"/>
      <c r="AT97" s="16" t="s">
        <v>198</v>
      </c>
      <c r="AU97" s="16" t="s">
        <v>86</v>
      </c>
    </row>
    <row r="98" spans="2:65" s="12" customFormat="1">
      <c r="B98" s="146"/>
      <c r="D98" s="140" t="s">
        <v>200</v>
      </c>
      <c r="E98" s="147" t="s">
        <v>19</v>
      </c>
      <c r="F98" s="148" t="s">
        <v>982</v>
      </c>
      <c r="H98" s="149">
        <v>250</v>
      </c>
      <c r="I98" s="150"/>
      <c r="L98" s="146"/>
      <c r="M98" s="151"/>
      <c r="T98" s="152"/>
      <c r="AT98" s="147" t="s">
        <v>200</v>
      </c>
      <c r="AU98" s="147" t="s">
        <v>86</v>
      </c>
      <c r="AV98" s="12" t="s">
        <v>86</v>
      </c>
      <c r="AW98" s="12" t="s">
        <v>37</v>
      </c>
      <c r="AX98" s="12" t="s">
        <v>84</v>
      </c>
      <c r="AY98" s="147" t="s">
        <v>187</v>
      </c>
    </row>
    <row r="99" spans="2:65" s="1" customFormat="1" ht="37.799999999999997" customHeight="1">
      <c r="B99" s="31"/>
      <c r="C99" s="127" t="s">
        <v>86</v>
      </c>
      <c r="D99" s="127" t="s">
        <v>189</v>
      </c>
      <c r="E99" s="128" t="s">
        <v>983</v>
      </c>
      <c r="F99" s="129" t="s">
        <v>984</v>
      </c>
      <c r="G99" s="130" t="s">
        <v>192</v>
      </c>
      <c r="H99" s="131">
        <v>250</v>
      </c>
      <c r="I99" s="132"/>
      <c r="J99" s="133">
        <f>ROUND(I99*H99,2)</f>
        <v>0</v>
      </c>
      <c r="K99" s="129" t="s">
        <v>193</v>
      </c>
      <c r="L99" s="31"/>
      <c r="M99" s="134" t="s">
        <v>19</v>
      </c>
      <c r="N99" s="135" t="s">
        <v>47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194</v>
      </c>
      <c r="AT99" s="138" t="s">
        <v>189</v>
      </c>
      <c r="AU99" s="138" t="s">
        <v>86</v>
      </c>
      <c r="AY99" s="16" t="s">
        <v>187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84</v>
      </c>
      <c r="BK99" s="139">
        <f>ROUND(I99*H99,2)</f>
        <v>0</v>
      </c>
      <c r="BL99" s="16" t="s">
        <v>194</v>
      </c>
      <c r="BM99" s="138" t="s">
        <v>985</v>
      </c>
    </row>
    <row r="100" spans="2:65" s="1" customFormat="1" ht="28.8">
      <c r="B100" s="31"/>
      <c r="D100" s="140" t="s">
        <v>196</v>
      </c>
      <c r="F100" s="141" t="s">
        <v>986</v>
      </c>
      <c r="I100" s="142"/>
      <c r="L100" s="31"/>
      <c r="M100" s="143"/>
      <c r="T100" s="52"/>
      <c r="AT100" s="16" t="s">
        <v>196</v>
      </c>
      <c r="AU100" s="16" t="s">
        <v>86</v>
      </c>
    </row>
    <row r="101" spans="2:65" s="1" customFormat="1">
      <c r="B101" s="31"/>
      <c r="D101" s="144" t="s">
        <v>198</v>
      </c>
      <c r="F101" s="145" t="s">
        <v>987</v>
      </c>
      <c r="I101" s="142"/>
      <c r="L101" s="31"/>
      <c r="M101" s="143"/>
      <c r="T101" s="52"/>
      <c r="AT101" s="16" t="s">
        <v>198</v>
      </c>
      <c r="AU101" s="16" t="s">
        <v>86</v>
      </c>
    </row>
    <row r="102" spans="2:65" s="12" customFormat="1">
      <c r="B102" s="146"/>
      <c r="D102" s="140" t="s">
        <v>200</v>
      </c>
      <c r="E102" s="147" t="s">
        <v>19</v>
      </c>
      <c r="F102" s="148" t="s">
        <v>982</v>
      </c>
      <c r="H102" s="149">
        <v>250</v>
      </c>
      <c r="I102" s="150"/>
      <c r="L102" s="146"/>
      <c r="M102" s="151"/>
      <c r="T102" s="152"/>
      <c r="AT102" s="147" t="s">
        <v>200</v>
      </c>
      <c r="AU102" s="147" t="s">
        <v>86</v>
      </c>
      <c r="AV102" s="12" t="s">
        <v>86</v>
      </c>
      <c r="AW102" s="12" t="s">
        <v>37</v>
      </c>
      <c r="AX102" s="12" t="s">
        <v>84</v>
      </c>
      <c r="AY102" s="147" t="s">
        <v>187</v>
      </c>
    </row>
    <row r="103" spans="2:65" s="1" customFormat="1" ht="21.75" customHeight="1">
      <c r="B103" s="31"/>
      <c r="C103" s="127" t="s">
        <v>209</v>
      </c>
      <c r="D103" s="127" t="s">
        <v>189</v>
      </c>
      <c r="E103" s="128" t="s">
        <v>988</v>
      </c>
      <c r="F103" s="129" t="s">
        <v>989</v>
      </c>
      <c r="G103" s="130" t="s">
        <v>320</v>
      </c>
      <c r="H103" s="131">
        <v>20</v>
      </c>
      <c r="I103" s="132"/>
      <c r="J103" s="133">
        <f>ROUND(I103*H103,2)</f>
        <v>0</v>
      </c>
      <c r="K103" s="129" t="s">
        <v>193</v>
      </c>
      <c r="L103" s="31"/>
      <c r="M103" s="134" t="s">
        <v>19</v>
      </c>
      <c r="N103" s="135" t="s">
        <v>47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194</v>
      </c>
      <c r="AT103" s="138" t="s">
        <v>189</v>
      </c>
      <c r="AU103" s="138" t="s">
        <v>86</v>
      </c>
      <c r="AY103" s="16" t="s">
        <v>187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84</v>
      </c>
      <c r="BK103" s="139">
        <f>ROUND(I103*H103,2)</f>
        <v>0</v>
      </c>
      <c r="BL103" s="16" t="s">
        <v>194</v>
      </c>
      <c r="BM103" s="138" t="s">
        <v>990</v>
      </c>
    </row>
    <row r="104" spans="2:65" s="1" customFormat="1" ht="19.2">
      <c r="B104" s="31"/>
      <c r="D104" s="140" t="s">
        <v>196</v>
      </c>
      <c r="F104" s="141" t="s">
        <v>991</v>
      </c>
      <c r="I104" s="142"/>
      <c r="L104" s="31"/>
      <c r="M104" s="143"/>
      <c r="T104" s="52"/>
      <c r="AT104" s="16" t="s">
        <v>196</v>
      </c>
      <c r="AU104" s="16" t="s">
        <v>86</v>
      </c>
    </row>
    <row r="105" spans="2:65" s="1" customFormat="1">
      <c r="B105" s="31"/>
      <c r="D105" s="144" t="s">
        <v>198</v>
      </c>
      <c r="F105" s="145" t="s">
        <v>992</v>
      </c>
      <c r="I105" s="142"/>
      <c r="L105" s="31"/>
      <c r="M105" s="143"/>
      <c r="T105" s="52"/>
      <c r="AT105" s="16" t="s">
        <v>198</v>
      </c>
      <c r="AU105" s="16" t="s">
        <v>86</v>
      </c>
    </row>
    <row r="106" spans="2:65" s="12" customFormat="1">
      <c r="B106" s="146"/>
      <c r="D106" s="140" t="s">
        <v>200</v>
      </c>
      <c r="E106" s="147" t="s">
        <v>19</v>
      </c>
      <c r="F106" s="148" t="s">
        <v>324</v>
      </c>
      <c r="H106" s="149">
        <v>20</v>
      </c>
      <c r="I106" s="150"/>
      <c r="L106" s="146"/>
      <c r="M106" s="151"/>
      <c r="T106" s="152"/>
      <c r="AT106" s="147" t="s">
        <v>200</v>
      </c>
      <c r="AU106" s="147" t="s">
        <v>86</v>
      </c>
      <c r="AV106" s="12" t="s">
        <v>86</v>
      </c>
      <c r="AW106" s="12" t="s">
        <v>37</v>
      </c>
      <c r="AX106" s="12" t="s">
        <v>84</v>
      </c>
      <c r="AY106" s="147" t="s">
        <v>187</v>
      </c>
    </row>
    <row r="107" spans="2:65" s="1" customFormat="1" ht="21.75" customHeight="1">
      <c r="B107" s="31"/>
      <c r="C107" s="127" t="s">
        <v>194</v>
      </c>
      <c r="D107" s="127" t="s">
        <v>189</v>
      </c>
      <c r="E107" s="128" t="s">
        <v>993</v>
      </c>
      <c r="F107" s="129" t="s">
        <v>994</v>
      </c>
      <c r="G107" s="130" t="s">
        <v>320</v>
      </c>
      <c r="H107" s="131">
        <v>5</v>
      </c>
      <c r="I107" s="132"/>
      <c r="J107" s="133">
        <f>ROUND(I107*H107,2)</f>
        <v>0</v>
      </c>
      <c r="K107" s="129" t="s">
        <v>193</v>
      </c>
      <c r="L107" s="31"/>
      <c r="M107" s="134" t="s">
        <v>19</v>
      </c>
      <c r="N107" s="135" t="s">
        <v>47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194</v>
      </c>
      <c r="AT107" s="138" t="s">
        <v>189</v>
      </c>
      <c r="AU107" s="138" t="s">
        <v>86</v>
      </c>
      <c r="AY107" s="16" t="s">
        <v>187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84</v>
      </c>
      <c r="BK107" s="139">
        <f>ROUND(I107*H107,2)</f>
        <v>0</v>
      </c>
      <c r="BL107" s="16" t="s">
        <v>194</v>
      </c>
      <c r="BM107" s="138" t="s">
        <v>995</v>
      </c>
    </row>
    <row r="108" spans="2:65" s="1" customFormat="1" ht="19.2">
      <c r="B108" s="31"/>
      <c r="D108" s="140" t="s">
        <v>196</v>
      </c>
      <c r="F108" s="141" t="s">
        <v>996</v>
      </c>
      <c r="I108" s="142"/>
      <c r="L108" s="31"/>
      <c r="M108" s="143"/>
      <c r="T108" s="52"/>
      <c r="AT108" s="16" t="s">
        <v>196</v>
      </c>
      <c r="AU108" s="16" t="s">
        <v>86</v>
      </c>
    </row>
    <row r="109" spans="2:65" s="1" customFormat="1">
      <c r="B109" s="31"/>
      <c r="D109" s="144" t="s">
        <v>198</v>
      </c>
      <c r="F109" s="145" t="s">
        <v>997</v>
      </c>
      <c r="I109" s="142"/>
      <c r="L109" s="31"/>
      <c r="M109" s="143"/>
      <c r="T109" s="52"/>
      <c r="AT109" s="16" t="s">
        <v>198</v>
      </c>
      <c r="AU109" s="16" t="s">
        <v>86</v>
      </c>
    </row>
    <row r="110" spans="2:65" s="12" customFormat="1">
      <c r="B110" s="146"/>
      <c r="D110" s="140" t="s">
        <v>200</v>
      </c>
      <c r="E110" s="147" t="s">
        <v>19</v>
      </c>
      <c r="F110" s="148" t="s">
        <v>222</v>
      </c>
      <c r="H110" s="149">
        <v>5</v>
      </c>
      <c r="I110" s="150"/>
      <c r="L110" s="146"/>
      <c r="M110" s="151"/>
      <c r="T110" s="152"/>
      <c r="AT110" s="147" t="s">
        <v>200</v>
      </c>
      <c r="AU110" s="147" t="s">
        <v>86</v>
      </c>
      <c r="AV110" s="12" t="s">
        <v>86</v>
      </c>
      <c r="AW110" s="12" t="s">
        <v>37</v>
      </c>
      <c r="AX110" s="12" t="s">
        <v>84</v>
      </c>
      <c r="AY110" s="147" t="s">
        <v>187</v>
      </c>
    </row>
    <row r="111" spans="2:65" s="1" customFormat="1" ht="24.15" customHeight="1">
      <c r="B111" s="31"/>
      <c r="C111" s="127" t="s">
        <v>222</v>
      </c>
      <c r="D111" s="127" t="s">
        <v>189</v>
      </c>
      <c r="E111" s="128" t="s">
        <v>998</v>
      </c>
      <c r="F111" s="129" t="s">
        <v>999</v>
      </c>
      <c r="G111" s="130" t="s">
        <v>192</v>
      </c>
      <c r="H111" s="131">
        <v>513</v>
      </c>
      <c r="I111" s="132"/>
      <c r="J111" s="133">
        <f>ROUND(I111*H111,2)</f>
        <v>0</v>
      </c>
      <c r="K111" s="129" t="s">
        <v>193</v>
      </c>
      <c r="L111" s="31"/>
      <c r="M111" s="134" t="s">
        <v>19</v>
      </c>
      <c r="N111" s="135" t="s">
        <v>47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194</v>
      </c>
      <c r="AT111" s="138" t="s">
        <v>189</v>
      </c>
      <c r="AU111" s="138" t="s">
        <v>86</v>
      </c>
      <c r="AY111" s="16" t="s">
        <v>187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84</v>
      </c>
      <c r="BK111" s="139">
        <f>ROUND(I111*H111,2)</f>
        <v>0</v>
      </c>
      <c r="BL111" s="16" t="s">
        <v>194</v>
      </c>
      <c r="BM111" s="138" t="s">
        <v>1000</v>
      </c>
    </row>
    <row r="112" spans="2:65" s="1" customFormat="1" ht="19.2">
      <c r="B112" s="31"/>
      <c r="D112" s="140" t="s">
        <v>196</v>
      </c>
      <c r="F112" s="141" t="s">
        <v>1001</v>
      </c>
      <c r="I112" s="142"/>
      <c r="L112" s="31"/>
      <c r="M112" s="143"/>
      <c r="T112" s="52"/>
      <c r="AT112" s="16" t="s">
        <v>196</v>
      </c>
      <c r="AU112" s="16" t="s">
        <v>86</v>
      </c>
    </row>
    <row r="113" spans="2:65" s="1" customFormat="1">
      <c r="B113" s="31"/>
      <c r="D113" s="144" t="s">
        <v>198</v>
      </c>
      <c r="F113" s="145" t="s">
        <v>1002</v>
      </c>
      <c r="I113" s="142"/>
      <c r="L113" s="31"/>
      <c r="M113" s="143"/>
      <c r="T113" s="52"/>
      <c r="AT113" s="16" t="s">
        <v>198</v>
      </c>
      <c r="AU113" s="16" t="s">
        <v>86</v>
      </c>
    </row>
    <row r="114" spans="2:65" s="12" customFormat="1">
      <c r="B114" s="146"/>
      <c r="D114" s="140" t="s">
        <v>200</v>
      </c>
      <c r="E114" s="147" t="s">
        <v>962</v>
      </c>
      <c r="F114" s="148" t="s">
        <v>1003</v>
      </c>
      <c r="H114" s="149">
        <v>513</v>
      </c>
      <c r="I114" s="150"/>
      <c r="L114" s="146"/>
      <c r="M114" s="151"/>
      <c r="T114" s="152"/>
      <c r="AT114" s="147" t="s">
        <v>200</v>
      </c>
      <c r="AU114" s="147" t="s">
        <v>86</v>
      </c>
      <c r="AV114" s="12" t="s">
        <v>86</v>
      </c>
      <c r="AW114" s="12" t="s">
        <v>37</v>
      </c>
      <c r="AX114" s="12" t="s">
        <v>84</v>
      </c>
      <c r="AY114" s="147" t="s">
        <v>187</v>
      </c>
    </row>
    <row r="115" spans="2:65" s="1" customFormat="1" ht="24.15" customHeight="1">
      <c r="B115" s="31"/>
      <c r="C115" s="127" t="s">
        <v>229</v>
      </c>
      <c r="D115" s="127" t="s">
        <v>189</v>
      </c>
      <c r="E115" s="128" t="s">
        <v>1004</v>
      </c>
      <c r="F115" s="129" t="s">
        <v>1005</v>
      </c>
      <c r="G115" s="130" t="s">
        <v>192</v>
      </c>
      <c r="H115" s="131">
        <v>670.2</v>
      </c>
      <c r="I115" s="132"/>
      <c r="J115" s="133">
        <f>ROUND(I115*H115,2)</f>
        <v>0</v>
      </c>
      <c r="K115" s="129" t="s">
        <v>193</v>
      </c>
      <c r="L115" s="31"/>
      <c r="M115" s="134" t="s">
        <v>19</v>
      </c>
      <c r="N115" s="135" t="s">
        <v>47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194</v>
      </c>
      <c r="AT115" s="138" t="s">
        <v>189</v>
      </c>
      <c r="AU115" s="138" t="s">
        <v>86</v>
      </c>
      <c r="AY115" s="16" t="s">
        <v>187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84</v>
      </c>
      <c r="BK115" s="139">
        <f>ROUND(I115*H115,2)</f>
        <v>0</v>
      </c>
      <c r="BL115" s="16" t="s">
        <v>194</v>
      </c>
      <c r="BM115" s="138" t="s">
        <v>1006</v>
      </c>
    </row>
    <row r="116" spans="2:65" s="1" customFormat="1" ht="19.2">
      <c r="B116" s="31"/>
      <c r="D116" s="140" t="s">
        <v>196</v>
      </c>
      <c r="F116" s="141" t="s">
        <v>1007</v>
      </c>
      <c r="I116" s="142"/>
      <c r="L116" s="31"/>
      <c r="M116" s="143"/>
      <c r="T116" s="52"/>
      <c r="AT116" s="16" t="s">
        <v>196</v>
      </c>
      <c r="AU116" s="16" t="s">
        <v>86</v>
      </c>
    </row>
    <row r="117" spans="2:65" s="1" customFormat="1">
      <c r="B117" s="31"/>
      <c r="D117" s="144" t="s">
        <v>198</v>
      </c>
      <c r="F117" s="145" t="s">
        <v>1008</v>
      </c>
      <c r="I117" s="142"/>
      <c r="L117" s="31"/>
      <c r="M117" s="143"/>
      <c r="T117" s="52"/>
      <c r="AT117" s="16" t="s">
        <v>198</v>
      </c>
      <c r="AU117" s="16" t="s">
        <v>86</v>
      </c>
    </row>
    <row r="118" spans="2:65" s="12" customFormat="1">
      <c r="B118" s="146"/>
      <c r="D118" s="140" t="s">
        <v>200</v>
      </c>
      <c r="E118" s="147" t="s">
        <v>965</v>
      </c>
      <c r="F118" s="148" t="s">
        <v>1009</v>
      </c>
      <c r="H118" s="149">
        <v>670.2</v>
      </c>
      <c r="I118" s="150"/>
      <c r="L118" s="146"/>
      <c r="M118" s="151"/>
      <c r="T118" s="152"/>
      <c r="AT118" s="147" t="s">
        <v>200</v>
      </c>
      <c r="AU118" s="147" t="s">
        <v>86</v>
      </c>
      <c r="AV118" s="12" t="s">
        <v>86</v>
      </c>
      <c r="AW118" s="12" t="s">
        <v>37</v>
      </c>
      <c r="AX118" s="12" t="s">
        <v>84</v>
      </c>
      <c r="AY118" s="147" t="s">
        <v>187</v>
      </c>
    </row>
    <row r="119" spans="2:65" s="1" customFormat="1" ht="33" customHeight="1">
      <c r="B119" s="31"/>
      <c r="C119" s="127" t="s">
        <v>235</v>
      </c>
      <c r="D119" s="127" t="s">
        <v>189</v>
      </c>
      <c r="E119" s="128" t="s">
        <v>210</v>
      </c>
      <c r="F119" s="129" t="s">
        <v>211</v>
      </c>
      <c r="G119" s="130" t="s">
        <v>204</v>
      </c>
      <c r="H119" s="131">
        <v>0.56000000000000005</v>
      </c>
      <c r="I119" s="132"/>
      <c r="J119" s="133">
        <f>ROUND(I119*H119,2)</f>
        <v>0</v>
      </c>
      <c r="K119" s="129" t="s">
        <v>193</v>
      </c>
      <c r="L119" s="31"/>
      <c r="M119" s="134" t="s">
        <v>19</v>
      </c>
      <c r="N119" s="135" t="s">
        <v>47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194</v>
      </c>
      <c r="AT119" s="138" t="s">
        <v>189</v>
      </c>
      <c r="AU119" s="138" t="s">
        <v>86</v>
      </c>
      <c r="AY119" s="16" t="s">
        <v>187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84</v>
      </c>
      <c r="BK119" s="139">
        <f>ROUND(I119*H119,2)</f>
        <v>0</v>
      </c>
      <c r="BL119" s="16" t="s">
        <v>194</v>
      </c>
      <c r="BM119" s="138" t="s">
        <v>1010</v>
      </c>
    </row>
    <row r="120" spans="2:65" s="1" customFormat="1" ht="28.8">
      <c r="B120" s="31"/>
      <c r="D120" s="140" t="s">
        <v>196</v>
      </c>
      <c r="F120" s="141" t="s">
        <v>213</v>
      </c>
      <c r="I120" s="142"/>
      <c r="L120" s="31"/>
      <c r="M120" s="143"/>
      <c r="T120" s="52"/>
      <c r="AT120" s="16" t="s">
        <v>196</v>
      </c>
      <c r="AU120" s="16" t="s">
        <v>86</v>
      </c>
    </row>
    <row r="121" spans="2:65" s="1" customFormat="1">
      <c r="B121" s="31"/>
      <c r="D121" s="144" t="s">
        <v>198</v>
      </c>
      <c r="F121" s="145" t="s">
        <v>214</v>
      </c>
      <c r="I121" s="142"/>
      <c r="L121" s="31"/>
      <c r="M121" s="143"/>
      <c r="T121" s="52"/>
      <c r="AT121" s="16" t="s">
        <v>198</v>
      </c>
      <c r="AU121" s="16" t="s">
        <v>86</v>
      </c>
    </row>
    <row r="122" spans="2:65" s="12" customFormat="1">
      <c r="B122" s="146"/>
      <c r="D122" s="140" t="s">
        <v>200</v>
      </c>
      <c r="E122" s="147" t="s">
        <v>139</v>
      </c>
      <c r="F122" s="148" t="s">
        <v>1011</v>
      </c>
      <c r="H122" s="149">
        <v>0.56000000000000005</v>
      </c>
      <c r="I122" s="150"/>
      <c r="L122" s="146"/>
      <c r="M122" s="151"/>
      <c r="T122" s="152"/>
      <c r="AT122" s="147" t="s">
        <v>200</v>
      </c>
      <c r="AU122" s="147" t="s">
        <v>86</v>
      </c>
      <c r="AV122" s="12" t="s">
        <v>86</v>
      </c>
      <c r="AW122" s="12" t="s">
        <v>37</v>
      </c>
      <c r="AX122" s="12" t="s">
        <v>84</v>
      </c>
      <c r="AY122" s="147" t="s">
        <v>187</v>
      </c>
    </row>
    <row r="123" spans="2:65" s="1" customFormat="1" ht="33" customHeight="1">
      <c r="B123" s="31"/>
      <c r="C123" s="127" t="s">
        <v>243</v>
      </c>
      <c r="D123" s="127" t="s">
        <v>189</v>
      </c>
      <c r="E123" s="128" t="s">
        <v>216</v>
      </c>
      <c r="F123" s="129" t="s">
        <v>217</v>
      </c>
      <c r="G123" s="130" t="s">
        <v>204</v>
      </c>
      <c r="H123" s="131">
        <v>326.66399999999999</v>
      </c>
      <c r="I123" s="132"/>
      <c r="J123" s="133">
        <f>ROUND(I123*H123,2)</f>
        <v>0</v>
      </c>
      <c r="K123" s="129" t="s">
        <v>193</v>
      </c>
      <c r="L123" s="31"/>
      <c r="M123" s="134" t="s">
        <v>19</v>
      </c>
      <c r="N123" s="135" t="s">
        <v>47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194</v>
      </c>
      <c r="AT123" s="138" t="s">
        <v>189</v>
      </c>
      <c r="AU123" s="138" t="s">
        <v>86</v>
      </c>
      <c r="AY123" s="16" t="s">
        <v>187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84</v>
      </c>
      <c r="BK123" s="139">
        <f>ROUND(I123*H123,2)</f>
        <v>0</v>
      </c>
      <c r="BL123" s="16" t="s">
        <v>194</v>
      </c>
      <c r="BM123" s="138" t="s">
        <v>1012</v>
      </c>
    </row>
    <row r="124" spans="2:65" s="1" customFormat="1" ht="28.8">
      <c r="B124" s="31"/>
      <c r="D124" s="140" t="s">
        <v>196</v>
      </c>
      <c r="F124" s="141" t="s">
        <v>219</v>
      </c>
      <c r="I124" s="142"/>
      <c r="L124" s="31"/>
      <c r="M124" s="143"/>
      <c r="T124" s="52"/>
      <c r="AT124" s="16" t="s">
        <v>196</v>
      </c>
      <c r="AU124" s="16" t="s">
        <v>86</v>
      </c>
    </row>
    <row r="125" spans="2:65" s="1" customFormat="1">
      <c r="B125" s="31"/>
      <c r="D125" s="144" t="s">
        <v>198</v>
      </c>
      <c r="F125" s="145" t="s">
        <v>220</v>
      </c>
      <c r="I125" s="142"/>
      <c r="L125" s="31"/>
      <c r="M125" s="143"/>
      <c r="T125" s="52"/>
      <c r="AT125" s="16" t="s">
        <v>198</v>
      </c>
      <c r="AU125" s="16" t="s">
        <v>86</v>
      </c>
    </row>
    <row r="126" spans="2:65" s="12" customFormat="1">
      <c r="B126" s="146"/>
      <c r="D126" s="140" t="s">
        <v>200</v>
      </c>
      <c r="E126" s="147" t="s">
        <v>144</v>
      </c>
      <c r="F126" s="148" t="s">
        <v>1013</v>
      </c>
      <c r="H126" s="149">
        <v>326.66399999999999</v>
      </c>
      <c r="I126" s="150"/>
      <c r="L126" s="146"/>
      <c r="M126" s="151"/>
      <c r="T126" s="152"/>
      <c r="AT126" s="147" t="s">
        <v>200</v>
      </c>
      <c r="AU126" s="147" t="s">
        <v>86</v>
      </c>
      <c r="AV126" s="12" t="s">
        <v>86</v>
      </c>
      <c r="AW126" s="12" t="s">
        <v>37</v>
      </c>
      <c r="AX126" s="12" t="s">
        <v>84</v>
      </c>
      <c r="AY126" s="147" t="s">
        <v>187</v>
      </c>
    </row>
    <row r="127" spans="2:65" s="1" customFormat="1" ht="37.799999999999997" customHeight="1">
      <c r="B127" s="31"/>
      <c r="C127" s="127" t="s">
        <v>252</v>
      </c>
      <c r="D127" s="127" t="s">
        <v>189</v>
      </c>
      <c r="E127" s="128" t="s">
        <v>1014</v>
      </c>
      <c r="F127" s="129" t="s">
        <v>1015</v>
      </c>
      <c r="G127" s="130" t="s">
        <v>204</v>
      </c>
      <c r="H127" s="131">
        <v>0.56000000000000005</v>
      </c>
      <c r="I127" s="132"/>
      <c r="J127" s="133">
        <f>ROUND(I127*H127,2)</f>
        <v>0</v>
      </c>
      <c r="K127" s="129" t="s">
        <v>193</v>
      </c>
      <c r="L127" s="31"/>
      <c r="M127" s="134" t="s">
        <v>19</v>
      </c>
      <c r="N127" s="135" t="s">
        <v>47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194</v>
      </c>
      <c r="AT127" s="138" t="s">
        <v>189</v>
      </c>
      <c r="AU127" s="138" t="s">
        <v>86</v>
      </c>
      <c r="AY127" s="16" t="s">
        <v>187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84</v>
      </c>
      <c r="BK127" s="139">
        <f>ROUND(I127*H127,2)</f>
        <v>0</v>
      </c>
      <c r="BL127" s="16" t="s">
        <v>194</v>
      </c>
      <c r="BM127" s="138" t="s">
        <v>1016</v>
      </c>
    </row>
    <row r="128" spans="2:65" s="1" customFormat="1" ht="28.8">
      <c r="B128" s="31"/>
      <c r="D128" s="140" t="s">
        <v>196</v>
      </c>
      <c r="F128" s="141" t="s">
        <v>1017</v>
      </c>
      <c r="I128" s="142"/>
      <c r="L128" s="31"/>
      <c r="M128" s="143"/>
      <c r="T128" s="52"/>
      <c r="AT128" s="16" t="s">
        <v>196</v>
      </c>
      <c r="AU128" s="16" t="s">
        <v>86</v>
      </c>
    </row>
    <row r="129" spans="2:65" s="1" customFormat="1">
      <c r="B129" s="31"/>
      <c r="D129" s="144" t="s">
        <v>198</v>
      </c>
      <c r="F129" s="145" t="s">
        <v>1018</v>
      </c>
      <c r="I129" s="142"/>
      <c r="L129" s="31"/>
      <c r="M129" s="143"/>
      <c r="T129" s="52"/>
      <c r="AT129" s="16" t="s">
        <v>198</v>
      </c>
      <c r="AU129" s="16" t="s">
        <v>86</v>
      </c>
    </row>
    <row r="130" spans="2:65" s="12" customFormat="1">
      <c r="B130" s="146"/>
      <c r="D130" s="140" t="s">
        <v>200</v>
      </c>
      <c r="E130" s="147" t="s">
        <v>142</v>
      </c>
      <c r="F130" s="148" t="s">
        <v>1011</v>
      </c>
      <c r="H130" s="149">
        <v>0.56000000000000005</v>
      </c>
      <c r="I130" s="150"/>
      <c r="L130" s="146"/>
      <c r="M130" s="151"/>
      <c r="T130" s="152"/>
      <c r="AT130" s="147" t="s">
        <v>200</v>
      </c>
      <c r="AU130" s="147" t="s">
        <v>86</v>
      </c>
      <c r="AV130" s="12" t="s">
        <v>86</v>
      </c>
      <c r="AW130" s="12" t="s">
        <v>37</v>
      </c>
      <c r="AX130" s="12" t="s">
        <v>84</v>
      </c>
      <c r="AY130" s="147" t="s">
        <v>187</v>
      </c>
    </row>
    <row r="131" spans="2:65" s="1" customFormat="1" ht="33" customHeight="1">
      <c r="B131" s="31"/>
      <c r="C131" s="127" t="s">
        <v>259</v>
      </c>
      <c r="D131" s="127" t="s">
        <v>189</v>
      </c>
      <c r="E131" s="128" t="s">
        <v>1019</v>
      </c>
      <c r="F131" s="129" t="s">
        <v>1020</v>
      </c>
      <c r="G131" s="130" t="s">
        <v>204</v>
      </c>
      <c r="H131" s="131">
        <v>134.04</v>
      </c>
      <c r="I131" s="132"/>
      <c r="J131" s="133">
        <f>ROUND(I131*H131,2)</f>
        <v>0</v>
      </c>
      <c r="K131" s="129" t="s">
        <v>193</v>
      </c>
      <c r="L131" s="31"/>
      <c r="M131" s="134" t="s">
        <v>19</v>
      </c>
      <c r="N131" s="135" t="s">
        <v>47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194</v>
      </c>
      <c r="AT131" s="138" t="s">
        <v>189</v>
      </c>
      <c r="AU131" s="138" t="s">
        <v>86</v>
      </c>
      <c r="AY131" s="16" t="s">
        <v>187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84</v>
      </c>
      <c r="BK131" s="139">
        <f>ROUND(I131*H131,2)</f>
        <v>0</v>
      </c>
      <c r="BL131" s="16" t="s">
        <v>194</v>
      </c>
      <c r="BM131" s="138" t="s">
        <v>1021</v>
      </c>
    </row>
    <row r="132" spans="2:65" s="1" customFormat="1" ht="28.8">
      <c r="B132" s="31"/>
      <c r="D132" s="140" t="s">
        <v>196</v>
      </c>
      <c r="F132" s="141" t="s">
        <v>1022</v>
      </c>
      <c r="I132" s="142"/>
      <c r="L132" s="31"/>
      <c r="M132" s="143"/>
      <c r="T132" s="52"/>
      <c r="AT132" s="16" t="s">
        <v>196</v>
      </c>
      <c r="AU132" s="16" t="s">
        <v>86</v>
      </c>
    </row>
    <row r="133" spans="2:65" s="1" customFormat="1">
      <c r="B133" s="31"/>
      <c r="D133" s="144" t="s">
        <v>198</v>
      </c>
      <c r="F133" s="145" t="s">
        <v>1023</v>
      </c>
      <c r="I133" s="142"/>
      <c r="L133" s="31"/>
      <c r="M133" s="143"/>
      <c r="T133" s="52"/>
      <c r="AT133" s="16" t="s">
        <v>198</v>
      </c>
      <c r="AU133" s="16" t="s">
        <v>86</v>
      </c>
    </row>
    <row r="134" spans="2:65" s="12" customFormat="1">
      <c r="B134" s="146"/>
      <c r="D134" s="140" t="s">
        <v>200</v>
      </c>
      <c r="E134" s="147" t="s">
        <v>973</v>
      </c>
      <c r="F134" s="148" t="s">
        <v>1024</v>
      </c>
      <c r="H134" s="149">
        <v>134.04</v>
      </c>
      <c r="I134" s="150"/>
      <c r="L134" s="146"/>
      <c r="M134" s="151"/>
      <c r="T134" s="152"/>
      <c r="AT134" s="147" t="s">
        <v>200</v>
      </c>
      <c r="AU134" s="147" t="s">
        <v>86</v>
      </c>
      <c r="AV134" s="12" t="s">
        <v>86</v>
      </c>
      <c r="AW134" s="12" t="s">
        <v>37</v>
      </c>
      <c r="AX134" s="12" t="s">
        <v>84</v>
      </c>
      <c r="AY134" s="147" t="s">
        <v>187</v>
      </c>
    </row>
    <row r="135" spans="2:65" s="1" customFormat="1" ht="33" customHeight="1">
      <c r="B135" s="31"/>
      <c r="C135" s="127" t="s">
        <v>266</v>
      </c>
      <c r="D135" s="127" t="s">
        <v>189</v>
      </c>
      <c r="E135" s="128" t="s">
        <v>1025</v>
      </c>
      <c r="F135" s="129" t="s">
        <v>1026</v>
      </c>
      <c r="G135" s="130" t="s">
        <v>204</v>
      </c>
      <c r="H135" s="131">
        <v>53.616</v>
      </c>
      <c r="I135" s="132"/>
      <c r="J135" s="133">
        <f>ROUND(I135*H135,2)</f>
        <v>0</v>
      </c>
      <c r="K135" s="129" t="s">
        <v>193</v>
      </c>
      <c r="L135" s="31"/>
      <c r="M135" s="134" t="s">
        <v>19</v>
      </c>
      <c r="N135" s="135" t="s">
        <v>47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194</v>
      </c>
      <c r="AT135" s="138" t="s">
        <v>189</v>
      </c>
      <c r="AU135" s="138" t="s">
        <v>86</v>
      </c>
      <c r="AY135" s="16" t="s">
        <v>187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84</v>
      </c>
      <c r="BK135" s="139">
        <f>ROUND(I135*H135,2)</f>
        <v>0</v>
      </c>
      <c r="BL135" s="16" t="s">
        <v>194</v>
      </c>
      <c r="BM135" s="138" t="s">
        <v>1027</v>
      </c>
    </row>
    <row r="136" spans="2:65" s="1" customFormat="1" ht="28.8">
      <c r="B136" s="31"/>
      <c r="D136" s="140" t="s">
        <v>196</v>
      </c>
      <c r="F136" s="141" t="s">
        <v>1028</v>
      </c>
      <c r="I136" s="142"/>
      <c r="L136" s="31"/>
      <c r="M136" s="143"/>
      <c r="T136" s="52"/>
      <c r="AT136" s="16" t="s">
        <v>196</v>
      </c>
      <c r="AU136" s="16" t="s">
        <v>86</v>
      </c>
    </row>
    <row r="137" spans="2:65" s="1" customFormat="1">
      <c r="B137" s="31"/>
      <c r="D137" s="144" t="s">
        <v>198</v>
      </c>
      <c r="F137" s="145" t="s">
        <v>1029</v>
      </c>
      <c r="I137" s="142"/>
      <c r="L137" s="31"/>
      <c r="M137" s="143"/>
      <c r="T137" s="52"/>
      <c r="AT137" s="16" t="s">
        <v>198</v>
      </c>
      <c r="AU137" s="16" t="s">
        <v>86</v>
      </c>
    </row>
    <row r="138" spans="2:65" s="12" customFormat="1">
      <c r="B138" s="146"/>
      <c r="D138" s="140" t="s">
        <v>200</v>
      </c>
      <c r="E138" s="147" t="s">
        <v>722</v>
      </c>
      <c r="F138" s="148" t="s">
        <v>1030</v>
      </c>
      <c r="H138" s="149">
        <v>53.616</v>
      </c>
      <c r="I138" s="150"/>
      <c r="L138" s="146"/>
      <c r="M138" s="151"/>
      <c r="T138" s="152"/>
      <c r="AT138" s="147" t="s">
        <v>200</v>
      </c>
      <c r="AU138" s="147" t="s">
        <v>86</v>
      </c>
      <c r="AV138" s="12" t="s">
        <v>86</v>
      </c>
      <c r="AW138" s="12" t="s">
        <v>37</v>
      </c>
      <c r="AX138" s="12" t="s">
        <v>84</v>
      </c>
      <c r="AY138" s="147" t="s">
        <v>187</v>
      </c>
    </row>
    <row r="139" spans="2:65" s="1" customFormat="1" ht="37.799999999999997" customHeight="1">
      <c r="B139" s="31"/>
      <c r="C139" s="127" t="s">
        <v>273</v>
      </c>
      <c r="D139" s="127" t="s">
        <v>189</v>
      </c>
      <c r="E139" s="128" t="s">
        <v>223</v>
      </c>
      <c r="F139" s="129" t="s">
        <v>224</v>
      </c>
      <c r="G139" s="130" t="s">
        <v>204</v>
      </c>
      <c r="H139" s="131">
        <v>176.3</v>
      </c>
      <c r="I139" s="132"/>
      <c r="J139" s="133">
        <f>ROUND(I139*H139,2)</f>
        <v>0</v>
      </c>
      <c r="K139" s="129" t="s">
        <v>193</v>
      </c>
      <c r="L139" s="31"/>
      <c r="M139" s="134" t="s">
        <v>19</v>
      </c>
      <c r="N139" s="135" t="s">
        <v>47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194</v>
      </c>
      <c r="AT139" s="138" t="s">
        <v>189</v>
      </c>
      <c r="AU139" s="138" t="s">
        <v>86</v>
      </c>
      <c r="AY139" s="16" t="s">
        <v>187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84</v>
      </c>
      <c r="BK139" s="139">
        <f>ROUND(I139*H139,2)</f>
        <v>0</v>
      </c>
      <c r="BL139" s="16" t="s">
        <v>194</v>
      </c>
      <c r="BM139" s="138" t="s">
        <v>1031</v>
      </c>
    </row>
    <row r="140" spans="2:65" s="1" customFormat="1" ht="38.4">
      <c r="B140" s="31"/>
      <c r="D140" s="140" t="s">
        <v>196</v>
      </c>
      <c r="F140" s="141" t="s">
        <v>226</v>
      </c>
      <c r="I140" s="142"/>
      <c r="L140" s="31"/>
      <c r="M140" s="143"/>
      <c r="T140" s="52"/>
      <c r="AT140" s="16" t="s">
        <v>196</v>
      </c>
      <c r="AU140" s="16" t="s">
        <v>86</v>
      </c>
    </row>
    <row r="141" spans="2:65" s="1" customFormat="1">
      <c r="B141" s="31"/>
      <c r="D141" s="144" t="s">
        <v>198</v>
      </c>
      <c r="F141" s="145" t="s">
        <v>227</v>
      </c>
      <c r="I141" s="142"/>
      <c r="L141" s="31"/>
      <c r="M141" s="143"/>
      <c r="T141" s="52"/>
      <c r="AT141" s="16" t="s">
        <v>198</v>
      </c>
      <c r="AU141" s="16" t="s">
        <v>86</v>
      </c>
    </row>
    <row r="142" spans="2:65" s="12" customFormat="1">
      <c r="B142" s="146"/>
      <c r="D142" s="140" t="s">
        <v>200</v>
      </c>
      <c r="E142" s="147" t="s">
        <v>126</v>
      </c>
      <c r="F142" s="148" t="s">
        <v>1032</v>
      </c>
      <c r="H142" s="149">
        <v>176.3</v>
      </c>
      <c r="I142" s="150"/>
      <c r="L142" s="146"/>
      <c r="M142" s="151"/>
      <c r="T142" s="152"/>
      <c r="AT142" s="147" t="s">
        <v>200</v>
      </c>
      <c r="AU142" s="147" t="s">
        <v>86</v>
      </c>
      <c r="AV142" s="12" t="s">
        <v>86</v>
      </c>
      <c r="AW142" s="12" t="s">
        <v>37</v>
      </c>
      <c r="AX142" s="12" t="s">
        <v>84</v>
      </c>
      <c r="AY142" s="147" t="s">
        <v>187</v>
      </c>
    </row>
    <row r="143" spans="2:65" s="1" customFormat="1" ht="37.799999999999997" customHeight="1">
      <c r="B143" s="31"/>
      <c r="C143" s="127" t="s">
        <v>279</v>
      </c>
      <c r="D143" s="127" t="s">
        <v>189</v>
      </c>
      <c r="E143" s="128" t="s">
        <v>230</v>
      </c>
      <c r="F143" s="129" t="s">
        <v>231</v>
      </c>
      <c r="G143" s="130" t="s">
        <v>204</v>
      </c>
      <c r="H143" s="131">
        <v>176.3</v>
      </c>
      <c r="I143" s="132"/>
      <c r="J143" s="133">
        <f>ROUND(I143*H143,2)</f>
        <v>0</v>
      </c>
      <c r="K143" s="129" t="s">
        <v>193</v>
      </c>
      <c r="L143" s="31"/>
      <c r="M143" s="134" t="s">
        <v>19</v>
      </c>
      <c r="N143" s="135" t="s">
        <v>47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194</v>
      </c>
      <c r="AT143" s="138" t="s">
        <v>189</v>
      </c>
      <c r="AU143" s="138" t="s">
        <v>86</v>
      </c>
      <c r="AY143" s="16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84</v>
      </c>
      <c r="BK143" s="139">
        <f>ROUND(I143*H143,2)</f>
        <v>0</v>
      </c>
      <c r="BL143" s="16" t="s">
        <v>194</v>
      </c>
      <c r="BM143" s="138" t="s">
        <v>1033</v>
      </c>
    </row>
    <row r="144" spans="2:65" s="1" customFormat="1" ht="48">
      <c r="B144" s="31"/>
      <c r="D144" s="140" t="s">
        <v>196</v>
      </c>
      <c r="F144" s="141" t="s">
        <v>233</v>
      </c>
      <c r="I144" s="142"/>
      <c r="L144" s="31"/>
      <c r="M144" s="143"/>
      <c r="T144" s="52"/>
      <c r="AT144" s="16" t="s">
        <v>196</v>
      </c>
      <c r="AU144" s="16" t="s">
        <v>86</v>
      </c>
    </row>
    <row r="145" spans="2:65" s="1" customFormat="1">
      <c r="B145" s="31"/>
      <c r="D145" s="144" t="s">
        <v>198</v>
      </c>
      <c r="F145" s="145" t="s">
        <v>234</v>
      </c>
      <c r="I145" s="142"/>
      <c r="L145" s="31"/>
      <c r="M145" s="143"/>
      <c r="T145" s="52"/>
      <c r="AT145" s="16" t="s">
        <v>198</v>
      </c>
      <c r="AU145" s="16" t="s">
        <v>86</v>
      </c>
    </row>
    <row r="146" spans="2:65" s="12" customFormat="1">
      <c r="B146" s="146"/>
      <c r="D146" s="140" t="s">
        <v>200</v>
      </c>
      <c r="E146" s="147" t="s">
        <v>19</v>
      </c>
      <c r="F146" s="148" t="s">
        <v>126</v>
      </c>
      <c r="H146" s="149">
        <v>176.3</v>
      </c>
      <c r="I146" s="150"/>
      <c r="L146" s="146"/>
      <c r="M146" s="151"/>
      <c r="T146" s="152"/>
      <c r="AT146" s="147" t="s">
        <v>200</v>
      </c>
      <c r="AU146" s="147" t="s">
        <v>86</v>
      </c>
      <c r="AV146" s="12" t="s">
        <v>86</v>
      </c>
      <c r="AW146" s="12" t="s">
        <v>37</v>
      </c>
      <c r="AX146" s="12" t="s">
        <v>84</v>
      </c>
      <c r="AY146" s="147" t="s">
        <v>187</v>
      </c>
    </row>
    <row r="147" spans="2:65" s="1" customFormat="1" ht="33" customHeight="1">
      <c r="B147" s="31"/>
      <c r="C147" s="127" t="s">
        <v>285</v>
      </c>
      <c r="D147" s="127" t="s">
        <v>189</v>
      </c>
      <c r="E147" s="128" t="s">
        <v>236</v>
      </c>
      <c r="F147" s="129" t="s">
        <v>237</v>
      </c>
      <c r="G147" s="130" t="s">
        <v>238</v>
      </c>
      <c r="H147" s="131">
        <v>334.97</v>
      </c>
      <c r="I147" s="132"/>
      <c r="J147" s="133">
        <f>ROUND(I147*H147,2)</f>
        <v>0</v>
      </c>
      <c r="K147" s="129" t="s">
        <v>193</v>
      </c>
      <c r="L147" s="31"/>
      <c r="M147" s="134" t="s">
        <v>19</v>
      </c>
      <c r="N147" s="135" t="s">
        <v>47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194</v>
      </c>
      <c r="AT147" s="138" t="s">
        <v>189</v>
      </c>
      <c r="AU147" s="138" t="s">
        <v>86</v>
      </c>
      <c r="AY147" s="16" t="s">
        <v>187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84</v>
      </c>
      <c r="BK147" s="139">
        <f>ROUND(I147*H147,2)</f>
        <v>0</v>
      </c>
      <c r="BL147" s="16" t="s">
        <v>194</v>
      </c>
      <c r="BM147" s="138" t="s">
        <v>1034</v>
      </c>
    </row>
    <row r="148" spans="2:65" s="1" customFormat="1" ht="28.8">
      <c r="B148" s="31"/>
      <c r="D148" s="140" t="s">
        <v>196</v>
      </c>
      <c r="F148" s="141" t="s">
        <v>240</v>
      </c>
      <c r="I148" s="142"/>
      <c r="L148" s="31"/>
      <c r="M148" s="143"/>
      <c r="T148" s="52"/>
      <c r="AT148" s="16" t="s">
        <v>196</v>
      </c>
      <c r="AU148" s="16" t="s">
        <v>86</v>
      </c>
    </row>
    <row r="149" spans="2:65" s="1" customFormat="1">
      <c r="B149" s="31"/>
      <c r="D149" s="144" t="s">
        <v>198</v>
      </c>
      <c r="F149" s="145" t="s">
        <v>241</v>
      </c>
      <c r="I149" s="142"/>
      <c r="L149" s="31"/>
      <c r="M149" s="143"/>
      <c r="T149" s="52"/>
      <c r="AT149" s="16" t="s">
        <v>198</v>
      </c>
      <c r="AU149" s="16" t="s">
        <v>86</v>
      </c>
    </row>
    <row r="150" spans="2:65" s="12" customFormat="1">
      <c r="B150" s="146"/>
      <c r="D150" s="140" t="s">
        <v>200</v>
      </c>
      <c r="E150" s="147" t="s">
        <v>19</v>
      </c>
      <c r="F150" s="148" t="s">
        <v>126</v>
      </c>
      <c r="H150" s="149">
        <v>176.3</v>
      </c>
      <c r="I150" s="150"/>
      <c r="L150" s="146"/>
      <c r="M150" s="151"/>
      <c r="T150" s="152"/>
      <c r="AT150" s="147" t="s">
        <v>200</v>
      </c>
      <c r="AU150" s="147" t="s">
        <v>86</v>
      </c>
      <c r="AV150" s="12" t="s">
        <v>86</v>
      </c>
      <c r="AW150" s="12" t="s">
        <v>37</v>
      </c>
      <c r="AX150" s="12" t="s">
        <v>84</v>
      </c>
      <c r="AY150" s="147" t="s">
        <v>187</v>
      </c>
    </row>
    <row r="151" spans="2:65" s="12" customFormat="1">
      <c r="B151" s="146"/>
      <c r="D151" s="140" t="s">
        <v>200</v>
      </c>
      <c r="F151" s="148" t="s">
        <v>1035</v>
      </c>
      <c r="H151" s="149">
        <v>334.97</v>
      </c>
      <c r="I151" s="150"/>
      <c r="L151" s="146"/>
      <c r="M151" s="151"/>
      <c r="T151" s="152"/>
      <c r="AT151" s="147" t="s">
        <v>200</v>
      </c>
      <c r="AU151" s="147" t="s">
        <v>86</v>
      </c>
      <c r="AV151" s="12" t="s">
        <v>86</v>
      </c>
      <c r="AW151" s="12" t="s">
        <v>4</v>
      </c>
      <c r="AX151" s="12" t="s">
        <v>84</v>
      </c>
      <c r="AY151" s="147" t="s">
        <v>187</v>
      </c>
    </row>
    <row r="152" spans="2:65" s="1" customFormat="1" ht="24.15" customHeight="1">
      <c r="B152" s="31"/>
      <c r="C152" s="127" t="s">
        <v>8</v>
      </c>
      <c r="D152" s="127" t="s">
        <v>189</v>
      </c>
      <c r="E152" s="128" t="s">
        <v>244</v>
      </c>
      <c r="F152" s="129" t="s">
        <v>245</v>
      </c>
      <c r="G152" s="130" t="s">
        <v>204</v>
      </c>
      <c r="H152" s="131">
        <v>339.14</v>
      </c>
      <c r="I152" s="132"/>
      <c r="J152" s="133">
        <f>ROUND(I152*H152,2)</f>
        <v>0</v>
      </c>
      <c r="K152" s="129" t="s">
        <v>193</v>
      </c>
      <c r="L152" s="31"/>
      <c r="M152" s="134" t="s">
        <v>19</v>
      </c>
      <c r="N152" s="135" t="s">
        <v>47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194</v>
      </c>
      <c r="AT152" s="138" t="s">
        <v>189</v>
      </c>
      <c r="AU152" s="138" t="s">
        <v>86</v>
      </c>
      <c r="AY152" s="16" t="s">
        <v>187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84</v>
      </c>
      <c r="BK152" s="139">
        <f>ROUND(I152*H152,2)</f>
        <v>0</v>
      </c>
      <c r="BL152" s="16" t="s">
        <v>194</v>
      </c>
      <c r="BM152" s="138" t="s">
        <v>1036</v>
      </c>
    </row>
    <row r="153" spans="2:65" s="1" customFormat="1" ht="28.8">
      <c r="B153" s="31"/>
      <c r="D153" s="140" t="s">
        <v>196</v>
      </c>
      <c r="F153" s="141" t="s">
        <v>247</v>
      </c>
      <c r="I153" s="142"/>
      <c r="L153" s="31"/>
      <c r="M153" s="143"/>
      <c r="T153" s="52"/>
      <c r="AT153" s="16" t="s">
        <v>196</v>
      </c>
      <c r="AU153" s="16" t="s">
        <v>86</v>
      </c>
    </row>
    <row r="154" spans="2:65" s="1" customFormat="1">
      <c r="B154" s="31"/>
      <c r="D154" s="144" t="s">
        <v>198</v>
      </c>
      <c r="F154" s="145" t="s">
        <v>248</v>
      </c>
      <c r="I154" s="142"/>
      <c r="L154" s="31"/>
      <c r="M154" s="143"/>
      <c r="T154" s="52"/>
      <c r="AT154" s="16" t="s">
        <v>198</v>
      </c>
      <c r="AU154" s="16" t="s">
        <v>86</v>
      </c>
    </row>
    <row r="155" spans="2:65" s="12" customFormat="1">
      <c r="B155" s="146"/>
      <c r="D155" s="140" t="s">
        <v>200</v>
      </c>
      <c r="E155" s="147" t="s">
        <v>19</v>
      </c>
      <c r="F155" s="148" t="s">
        <v>1037</v>
      </c>
      <c r="H155" s="149">
        <v>515.44000000000005</v>
      </c>
      <c r="I155" s="150"/>
      <c r="L155" s="146"/>
      <c r="M155" s="151"/>
      <c r="T155" s="152"/>
      <c r="AT155" s="147" t="s">
        <v>200</v>
      </c>
      <c r="AU155" s="147" t="s">
        <v>86</v>
      </c>
      <c r="AV155" s="12" t="s">
        <v>86</v>
      </c>
      <c r="AW155" s="12" t="s">
        <v>37</v>
      </c>
      <c r="AX155" s="12" t="s">
        <v>76</v>
      </c>
      <c r="AY155" s="147" t="s">
        <v>187</v>
      </c>
    </row>
    <row r="156" spans="2:65" s="12" customFormat="1">
      <c r="B156" s="146"/>
      <c r="D156" s="140" t="s">
        <v>200</v>
      </c>
      <c r="E156" s="147" t="s">
        <v>19</v>
      </c>
      <c r="F156" s="148" t="s">
        <v>790</v>
      </c>
      <c r="H156" s="149">
        <v>-176.3</v>
      </c>
      <c r="I156" s="150"/>
      <c r="L156" s="146"/>
      <c r="M156" s="151"/>
      <c r="T156" s="152"/>
      <c r="AT156" s="147" t="s">
        <v>200</v>
      </c>
      <c r="AU156" s="147" t="s">
        <v>86</v>
      </c>
      <c r="AV156" s="12" t="s">
        <v>86</v>
      </c>
      <c r="AW156" s="12" t="s">
        <v>37</v>
      </c>
      <c r="AX156" s="12" t="s">
        <v>76</v>
      </c>
      <c r="AY156" s="147" t="s">
        <v>187</v>
      </c>
    </row>
    <row r="157" spans="2:65" s="13" customFormat="1">
      <c r="B157" s="153"/>
      <c r="D157" s="140" t="s">
        <v>200</v>
      </c>
      <c r="E157" s="154" t="s">
        <v>150</v>
      </c>
      <c r="F157" s="155" t="s">
        <v>251</v>
      </c>
      <c r="H157" s="156">
        <v>339.14</v>
      </c>
      <c r="I157" s="157"/>
      <c r="L157" s="153"/>
      <c r="M157" s="158"/>
      <c r="T157" s="159"/>
      <c r="AT157" s="154" t="s">
        <v>200</v>
      </c>
      <c r="AU157" s="154" t="s">
        <v>86</v>
      </c>
      <c r="AV157" s="13" t="s">
        <v>194</v>
      </c>
      <c r="AW157" s="13" t="s">
        <v>37</v>
      </c>
      <c r="AX157" s="13" t="s">
        <v>84</v>
      </c>
      <c r="AY157" s="154" t="s">
        <v>187</v>
      </c>
    </row>
    <row r="158" spans="2:65" s="1" customFormat="1" ht="24.15" customHeight="1">
      <c r="B158" s="31"/>
      <c r="C158" s="127" t="s">
        <v>298</v>
      </c>
      <c r="D158" s="127" t="s">
        <v>189</v>
      </c>
      <c r="E158" s="128" t="s">
        <v>253</v>
      </c>
      <c r="F158" s="129" t="s">
        <v>254</v>
      </c>
      <c r="G158" s="130" t="s">
        <v>204</v>
      </c>
      <c r="H158" s="131">
        <v>0.47299999999999998</v>
      </c>
      <c r="I158" s="132"/>
      <c r="J158" s="133">
        <f>ROUND(I158*H158,2)</f>
        <v>0</v>
      </c>
      <c r="K158" s="129" t="s">
        <v>193</v>
      </c>
      <c r="L158" s="31"/>
      <c r="M158" s="134" t="s">
        <v>19</v>
      </c>
      <c r="N158" s="135" t="s">
        <v>47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194</v>
      </c>
      <c r="AT158" s="138" t="s">
        <v>189</v>
      </c>
      <c r="AU158" s="138" t="s">
        <v>86</v>
      </c>
      <c r="AY158" s="16" t="s">
        <v>187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84</v>
      </c>
      <c r="BK158" s="139">
        <f>ROUND(I158*H158,2)</f>
        <v>0</v>
      </c>
      <c r="BL158" s="16" t="s">
        <v>194</v>
      </c>
      <c r="BM158" s="138" t="s">
        <v>1038</v>
      </c>
    </row>
    <row r="159" spans="2:65" s="1" customFormat="1" ht="48">
      <c r="B159" s="31"/>
      <c r="D159" s="140" t="s">
        <v>196</v>
      </c>
      <c r="F159" s="141" t="s">
        <v>256</v>
      </c>
      <c r="I159" s="142"/>
      <c r="L159" s="31"/>
      <c r="M159" s="143"/>
      <c r="T159" s="52"/>
      <c r="AT159" s="16" t="s">
        <v>196</v>
      </c>
      <c r="AU159" s="16" t="s">
        <v>86</v>
      </c>
    </row>
    <row r="160" spans="2:65" s="1" customFormat="1">
      <c r="B160" s="31"/>
      <c r="D160" s="144" t="s">
        <v>198</v>
      </c>
      <c r="F160" s="145" t="s">
        <v>257</v>
      </c>
      <c r="I160" s="142"/>
      <c r="L160" s="31"/>
      <c r="M160" s="143"/>
      <c r="T160" s="52"/>
      <c r="AT160" s="16" t="s">
        <v>198</v>
      </c>
      <c r="AU160" s="16" t="s">
        <v>86</v>
      </c>
    </row>
    <row r="161" spans="2:65" s="12" customFormat="1">
      <c r="B161" s="146"/>
      <c r="D161" s="140" t="s">
        <v>200</v>
      </c>
      <c r="E161" s="147" t="s">
        <v>121</v>
      </c>
      <c r="F161" s="148" t="s">
        <v>258</v>
      </c>
      <c r="H161" s="149">
        <v>0.47299999999999998</v>
      </c>
      <c r="I161" s="150"/>
      <c r="L161" s="146"/>
      <c r="M161" s="151"/>
      <c r="T161" s="152"/>
      <c r="AT161" s="147" t="s">
        <v>200</v>
      </c>
      <c r="AU161" s="147" t="s">
        <v>86</v>
      </c>
      <c r="AV161" s="12" t="s">
        <v>86</v>
      </c>
      <c r="AW161" s="12" t="s">
        <v>37</v>
      </c>
      <c r="AX161" s="12" t="s">
        <v>84</v>
      </c>
      <c r="AY161" s="147" t="s">
        <v>187</v>
      </c>
    </row>
    <row r="162" spans="2:65" s="1" customFormat="1" ht="24.15" customHeight="1">
      <c r="B162" s="31"/>
      <c r="C162" s="127" t="s">
        <v>304</v>
      </c>
      <c r="D162" s="127" t="s">
        <v>189</v>
      </c>
      <c r="E162" s="128" t="s">
        <v>260</v>
      </c>
      <c r="F162" s="129" t="s">
        <v>261</v>
      </c>
      <c r="G162" s="130" t="s">
        <v>204</v>
      </c>
      <c r="H162" s="131">
        <v>140.15100000000001</v>
      </c>
      <c r="I162" s="132"/>
      <c r="J162" s="133">
        <f>ROUND(I162*H162,2)</f>
        <v>0</v>
      </c>
      <c r="K162" s="129" t="s">
        <v>193</v>
      </c>
      <c r="L162" s="31"/>
      <c r="M162" s="134" t="s">
        <v>19</v>
      </c>
      <c r="N162" s="135" t="s">
        <v>47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194</v>
      </c>
      <c r="AT162" s="138" t="s">
        <v>189</v>
      </c>
      <c r="AU162" s="138" t="s">
        <v>86</v>
      </c>
      <c r="AY162" s="16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84</v>
      </c>
      <c r="BK162" s="139">
        <f>ROUND(I162*H162,2)</f>
        <v>0</v>
      </c>
      <c r="BL162" s="16" t="s">
        <v>194</v>
      </c>
      <c r="BM162" s="138" t="s">
        <v>1039</v>
      </c>
    </row>
    <row r="163" spans="2:65" s="1" customFormat="1" ht="48">
      <c r="B163" s="31"/>
      <c r="D163" s="140" t="s">
        <v>196</v>
      </c>
      <c r="F163" s="141" t="s">
        <v>263</v>
      </c>
      <c r="I163" s="142"/>
      <c r="L163" s="31"/>
      <c r="M163" s="143"/>
      <c r="T163" s="52"/>
      <c r="AT163" s="16" t="s">
        <v>196</v>
      </c>
      <c r="AU163" s="16" t="s">
        <v>86</v>
      </c>
    </row>
    <row r="164" spans="2:65" s="1" customFormat="1">
      <c r="B164" s="31"/>
      <c r="D164" s="144" t="s">
        <v>198</v>
      </c>
      <c r="F164" s="145" t="s">
        <v>264</v>
      </c>
      <c r="I164" s="142"/>
      <c r="L164" s="31"/>
      <c r="M164" s="143"/>
      <c r="T164" s="52"/>
      <c r="AT164" s="16" t="s">
        <v>198</v>
      </c>
      <c r="AU164" s="16" t="s">
        <v>86</v>
      </c>
    </row>
    <row r="165" spans="2:65" s="12" customFormat="1">
      <c r="B165" s="146"/>
      <c r="D165" s="140" t="s">
        <v>200</v>
      </c>
      <c r="E165" s="147" t="s">
        <v>124</v>
      </c>
      <c r="F165" s="148" t="s">
        <v>793</v>
      </c>
      <c r="H165" s="149">
        <v>140.15100000000001</v>
      </c>
      <c r="I165" s="150"/>
      <c r="L165" s="146"/>
      <c r="M165" s="151"/>
      <c r="T165" s="152"/>
      <c r="AT165" s="147" t="s">
        <v>200</v>
      </c>
      <c r="AU165" s="147" t="s">
        <v>86</v>
      </c>
      <c r="AV165" s="12" t="s">
        <v>86</v>
      </c>
      <c r="AW165" s="12" t="s">
        <v>37</v>
      </c>
      <c r="AX165" s="12" t="s">
        <v>84</v>
      </c>
      <c r="AY165" s="147" t="s">
        <v>187</v>
      </c>
    </row>
    <row r="166" spans="2:65" s="1" customFormat="1" ht="16.5" customHeight="1">
      <c r="B166" s="31"/>
      <c r="C166" s="160" t="s">
        <v>311</v>
      </c>
      <c r="D166" s="160" t="s">
        <v>267</v>
      </c>
      <c r="E166" s="161" t="s">
        <v>268</v>
      </c>
      <c r="F166" s="162" t="s">
        <v>269</v>
      </c>
      <c r="G166" s="163" t="s">
        <v>238</v>
      </c>
      <c r="H166" s="164">
        <v>281.24799999999999</v>
      </c>
      <c r="I166" s="165"/>
      <c r="J166" s="166">
        <f>ROUND(I166*H166,2)</f>
        <v>0</v>
      </c>
      <c r="K166" s="162" t="s">
        <v>193</v>
      </c>
      <c r="L166" s="167"/>
      <c r="M166" s="168" t="s">
        <v>19</v>
      </c>
      <c r="N166" s="169" t="s">
        <v>47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243</v>
      </c>
      <c r="AT166" s="138" t="s">
        <v>267</v>
      </c>
      <c r="AU166" s="138" t="s">
        <v>86</v>
      </c>
      <c r="AY166" s="16" t="s">
        <v>187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84</v>
      </c>
      <c r="BK166" s="139">
        <f>ROUND(I166*H166,2)</f>
        <v>0</v>
      </c>
      <c r="BL166" s="16" t="s">
        <v>194</v>
      </c>
      <c r="BM166" s="138" t="s">
        <v>1040</v>
      </c>
    </row>
    <row r="167" spans="2:65" s="1" customFormat="1">
      <c r="B167" s="31"/>
      <c r="D167" s="140" t="s">
        <v>196</v>
      </c>
      <c r="F167" s="141" t="s">
        <v>269</v>
      </c>
      <c r="I167" s="142"/>
      <c r="L167" s="31"/>
      <c r="M167" s="143"/>
      <c r="T167" s="52"/>
      <c r="AT167" s="16" t="s">
        <v>196</v>
      </c>
      <c r="AU167" s="16" t="s">
        <v>86</v>
      </c>
    </row>
    <row r="168" spans="2:65" s="12" customFormat="1">
      <c r="B168" s="146"/>
      <c r="D168" s="140" t="s">
        <v>200</v>
      </c>
      <c r="E168" s="147" t="s">
        <v>19</v>
      </c>
      <c r="F168" s="148" t="s">
        <v>271</v>
      </c>
      <c r="H168" s="149">
        <v>140.624</v>
      </c>
      <c r="I168" s="150"/>
      <c r="L168" s="146"/>
      <c r="M168" s="151"/>
      <c r="T168" s="152"/>
      <c r="AT168" s="147" t="s">
        <v>200</v>
      </c>
      <c r="AU168" s="147" t="s">
        <v>86</v>
      </c>
      <c r="AV168" s="12" t="s">
        <v>86</v>
      </c>
      <c r="AW168" s="12" t="s">
        <v>37</v>
      </c>
      <c r="AX168" s="12" t="s">
        <v>84</v>
      </c>
      <c r="AY168" s="147" t="s">
        <v>187</v>
      </c>
    </row>
    <row r="169" spans="2:65" s="12" customFormat="1">
      <c r="B169" s="146"/>
      <c r="D169" s="140" t="s">
        <v>200</v>
      </c>
      <c r="F169" s="148" t="s">
        <v>1041</v>
      </c>
      <c r="H169" s="149">
        <v>281.24799999999999</v>
      </c>
      <c r="I169" s="150"/>
      <c r="L169" s="146"/>
      <c r="M169" s="151"/>
      <c r="T169" s="152"/>
      <c r="AT169" s="147" t="s">
        <v>200</v>
      </c>
      <c r="AU169" s="147" t="s">
        <v>86</v>
      </c>
      <c r="AV169" s="12" t="s">
        <v>86</v>
      </c>
      <c r="AW169" s="12" t="s">
        <v>4</v>
      </c>
      <c r="AX169" s="12" t="s">
        <v>84</v>
      </c>
      <c r="AY169" s="147" t="s">
        <v>187</v>
      </c>
    </row>
    <row r="170" spans="2:65" s="1" customFormat="1" ht="33" customHeight="1">
      <c r="B170" s="31"/>
      <c r="C170" s="127" t="s">
        <v>317</v>
      </c>
      <c r="D170" s="127" t="s">
        <v>189</v>
      </c>
      <c r="E170" s="128" t="s">
        <v>1042</v>
      </c>
      <c r="F170" s="129" t="s">
        <v>1043</v>
      </c>
      <c r="G170" s="130" t="s">
        <v>192</v>
      </c>
      <c r="H170" s="131">
        <v>1183.2</v>
      </c>
      <c r="I170" s="132"/>
      <c r="J170" s="133">
        <f>ROUND(I170*H170,2)</f>
        <v>0</v>
      </c>
      <c r="K170" s="129" t="s">
        <v>193</v>
      </c>
      <c r="L170" s="31"/>
      <c r="M170" s="134" t="s">
        <v>19</v>
      </c>
      <c r="N170" s="135" t="s">
        <v>47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194</v>
      </c>
      <c r="AT170" s="138" t="s">
        <v>189</v>
      </c>
      <c r="AU170" s="138" t="s">
        <v>86</v>
      </c>
      <c r="AY170" s="16" t="s">
        <v>187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84</v>
      </c>
      <c r="BK170" s="139">
        <f>ROUND(I170*H170,2)</f>
        <v>0</v>
      </c>
      <c r="BL170" s="16" t="s">
        <v>194</v>
      </c>
      <c r="BM170" s="138" t="s">
        <v>1044</v>
      </c>
    </row>
    <row r="171" spans="2:65" s="1" customFormat="1" ht="28.8">
      <c r="B171" s="31"/>
      <c r="D171" s="140" t="s">
        <v>196</v>
      </c>
      <c r="F171" s="141" t="s">
        <v>1045</v>
      </c>
      <c r="I171" s="142"/>
      <c r="L171" s="31"/>
      <c r="M171" s="143"/>
      <c r="T171" s="52"/>
      <c r="AT171" s="16" t="s">
        <v>196</v>
      </c>
      <c r="AU171" s="16" t="s">
        <v>86</v>
      </c>
    </row>
    <row r="172" spans="2:65" s="1" customFormat="1">
      <c r="B172" s="31"/>
      <c r="D172" s="144" t="s">
        <v>198</v>
      </c>
      <c r="F172" s="145" t="s">
        <v>1046</v>
      </c>
      <c r="I172" s="142"/>
      <c r="L172" s="31"/>
      <c r="M172" s="143"/>
      <c r="T172" s="52"/>
      <c r="AT172" s="16" t="s">
        <v>198</v>
      </c>
      <c r="AU172" s="16" t="s">
        <v>86</v>
      </c>
    </row>
    <row r="173" spans="2:65" s="12" customFormat="1">
      <c r="B173" s="146"/>
      <c r="D173" s="140" t="s">
        <v>200</v>
      </c>
      <c r="E173" s="147" t="s">
        <v>19</v>
      </c>
      <c r="F173" s="148" t="s">
        <v>1047</v>
      </c>
      <c r="H173" s="149">
        <v>1183.2</v>
      </c>
      <c r="I173" s="150"/>
      <c r="L173" s="146"/>
      <c r="M173" s="151"/>
      <c r="T173" s="152"/>
      <c r="AT173" s="147" t="s">
        <v>200</v>
      </c>
      <c r="AU173" s="147" t="s">
        <v>86</v>
      </c>
      <c r="AV173" s="12" t="s">
        <v>86</v>
      </c>
      <c r="AW173" s="12" t="s">
        <v>37</v>
      </c>
      <c r="AX173" s="12" t="s">
        <v>84</v>
      </c>
      <c r="AY173" s="147" t="s">
        <v>187</v>
      </c>
    </row>
    <row r="174" spans="2:65" s="1" customFormat="1" ht="24.15" customHeight="1">
      <c r="B174" s="31"/>
      <c r="C174" s="127" t="s">
        <v>324</v>
      </c>
      <c r="D174" s="127" t="s">
        <v>189</v>
      </c>
      <c r="E174" s="128" t="s">
        <v>1048</v>
      </c>
      <c r="F174" s="129" t="s">
        <v>1049</v>
      </c>
      <c r="G174" s="130" t="s">
        <v>192</v>
      </c>
      <c r="H174" s="131">
        <v>1183.2</v>
      </c>
      <c r="I174" s="132"/>
      <c r="J174" s="133">
        <f>ROUND(I174*H174,2)</f>
        <v>0</v>
      </c>
      <c r="K174" s="129" t="s">
        <v>193</v>
      </c>
      <c r="L174" s="31"/>
      <c r="M174" s="134" t="s">
        <v>19</v>
      </c>
      <c r="N174" s="135" t="s">
        <v>47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194</v>
      </c>
      <c r="AT174" s="138" t="s">
        <v>189</v>
      </c>
      <c r="AU174" s="138" t="s">
        <v>86</v>
      </c>
      <c r="AY174" s="16" t="s">
        <v>187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84</v>
      </c>
      <c r="BK174" s="139">
        <f>ROUND(I174*H174,2)</f>
        <v>0</v>
      </c>
      <c r="BL174" s="16" t="s">
        <v>194</v>
      </c>
      <c r="BM174" s="138" t="s">
        <v>1050</v>
      </c>
    </row>
    <row r="175" spans="2:65" s="1" customFormat="1" ht="28.8">
      <c r="B175" s="31"/>
      <c r="D175" s="140" t="s">
        <v>196</v>
      </c>
      <c r="F175" s="141" t="s">
        <v>1051</v>
      </c>
      <c r="I175" s="142"/>
      <c r="L175" s="31"/>
      <c r="M175" s="143"/>
      <c r="T175" s="52"/>
      <c r="AT175" s="16" t="s">
        <v>196</v>
      </c>
      <c r="AU175" s="16" t="s">
        <v>86</v>
      </c>
    </row>
    <row r="176" spans="2:65" s="1" customFormat="1">
      <c r="B176" s="31"/>
      <c r="D176" s="144" t="s">
        <v>198</v>
      </c>
      <c r="F176" s="145" t="s">
        <v>1052</v>
      </c>
      <c r="I176" s="142"/>
      <c r="L176" s="31"/>
      <c r="M176" s="143"/>
      <c r="T176" s="52"/>
      <c r="AT176" s="16" t="s">
        <v>198</v>
      </c>
      <c r="AU176" s="16" t="s">
        <v>86</v>
      </c>
    </row>
    <row r="177" spans="2:65" s="12" customFormat="1">
      <c r="B177" s="146"/>
      <c r="D177" s="140" t="s">
        <v>200</v>
      </c>
      <c r="E177" s="147" t="s">
        <v>19</v>
      </c>
      <c r="F177" s="148" t="s">
        <v>1047</v>
      </c>
      <c r="H177" s="149">
        <v>1183.2</v>
      </c>
      <c r="I177" s="150"/>
      <c r="L177" s="146"/>
      <c r="M177" s="151"/>
      <c r="T177" s="152"/>
      <c r="AT177" s="147" t="s">
        <v>200</v>
      </c>
      <c r="AU177" s="147" t="s">
        <v>86</v>
      </c>
      <c r="AV177" s="12" t="s">
        <v>86</v>
      </c>
      <c r="AW177" s="12" t="s">
        <v>37</v>
      </c>
      <c r="AX177" s="12" t="s">
        <v>84</v>
      </c>
      <c r="AY177" s="147" t="s">
        <v>187</v>
      </c>
    </row>
    <row r="178" spans="2:65" s="1" customFormat="1" ht="16.5" customHeight="1">
      <c r="B178" s="31"/>
      <c r="C178" s="160" t="s">
        <v>7</v>
      </c>
      <c r="D178" s="160" t="s">
        <v>267</v>
      </c>
      <c r="E178" s="161" t="s">
        <v>286</v>
      </c>
      <c r="F178" s="162" t="s">
        <v>287</v>
      </c>
      <c r="G178" s="163" t="s">
        <v>288</v>
      </c>
      <c r="H178" s="164">
        <v>23.664000000000001</v>
      </c>
      <c r="I178" s="165"/>
      <c r="J178" s="166">
        <f>ROUND(I178*H178,2)</f>
        <v>0</v>
      </c>
      <c r="K178" s="162" t="s">
        <v>193</v>
      </c>
      <c r="L178" s="167"/>
      <c r="M178" s="168" t="s">
        <v>19</v>
      </c>
      <c r="N178" s="169" t="s">
        <v>47</v>
      </c>
      <c r="P178" s="136">
        <f>O178*H178</f>
        <v>0</v>
      </c>
      <c r="Q178" s="136">
        <v>1E-3</v>
      </c>
      <c r="R178" s="136">
        <f>Q178*H178</f>
        <v>2.3664000000000001E-2</v>
      </c>
      <c r="S178" s="136">
        <v>0</v>
      </c>
      <c r="T178" s="137">
        <f>S178*H178</f>
        <v>0</v>
      </c>
      <c r="AR178" s="138" t="s">
        <v>243</v>
      </c>
      <c r="AT178" s="138" t="s">
        <v>267</v>
      </c>
      <c r="AU178" s="138" t="s">
        <v>86</v>
      </c>
      <c r="AY178" s="16" t="s">
        <v>187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84</v>
      </c>
      <c r="BK178" s="139">
        <f>ROUND(I178*H178,2)</f>
        <v>0</v>
      </c>
      <c r="BL178" s="16" t="s">
        <v>194</v>
      </c>
      <c r="BM178" s="138" t="s">
        <v>1053</v>
      </c>
    </row>
    <row r="179" spans="2:65" s="1" customFormat="1">
      <c r="B179" s="31"/>
      <c r="D179" s="140" t="s">
        <v>196</v>
      </c>
      <c r="F179" s="141" t="s">
        <v>287</v>
      </c>
      <c r="I179" s="142"/>
      <c r="L179" s="31"/>
      <c r="M179" s="143"/>
      <c r="T179" s="52"/>
      <c r="AT179" s="16" t="s">
        <v>196</v>
      </c>
      <c r="AU179" s="16" t="s">
        <v>86</v>
      </c>
    </row>
    <row r="180" spans="2:65" s="12" customFormat="1">
      <c r="B180" s="146"/>
      <c r="D180" s="140" t="s">
        <v>200</v>
      </c>
      <c r="F180" s="148" t="s">
        <v>1054</v>
      </c>
      <c r="H180" s="149">
        <v>23.664000000000001</v>
      </c>
      <c r="I180" s="150"/>
      <c r="L180" s="146"/>
      <c r="M180" s="151"/>
      <c r="T180" s="152"/>
      <c r="AT180" s="147" t="s">
        <v>200</v>
      </c>
      <c r="AU180" s="147" t="s">
        <v>86</v>
      </c>
      <c r="AV180" s="12" t="s">
        <v>86</v>
      </c>
      <c r="AW180" s="12" t="s">
        <v>4</v>
      </c>
      <c r="AX180" s="12" t="s">
        <v>84</v>
      </c>
      <c r="AY180" s="147" t="s">
        <v>187</v>
      </c>
    </row>
    <row r="181" spans="2:65" s="1" customFormat="1" ht="24.15" customHeight="1">
      <c r="B181" s="31"/>
      <c r="C181" s="127" t="s">
        <v>332</v>
      </c>
      <c r="D181" s="127" t="s">
        <v>189</v>
      </c>
      <c r="E181" s="128" t="s">
        <v>1055</v>
      </c>
      <c r="F181" s="129" t="s">
        <v>1056</v>
      </c>
      <c r="G181" s="130" t="s">
        <v>192</v>
      </c>
      <c r="H181" s="131">
        <v>659</v>
      </c>
      <c r="I181" s="132"/>
      <c r="J181" s="133">
        <f>ROUND(I181*H181,2)</f>
        <v>0</v>
      </c>
      <c r="K181" s="129" t="s">
        <v>193</v>
      </c>
      <c r="L181" s="31"/>
      <c r="M181" s="134" t="s">
        <v>19</v>
      </c>
      <c r="N181" s="135" t="s">
        <v>47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194</v>
      </c>
      <c r="AT181" s="138" t="s">
        <v>189</v>
      </c>
      <c r="AU181" s="138" t="s">
        <v>86</v>
      </c>
      <c r="AY181" s="16" t="s">
        <v>187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84</v>
      </c>
      <c r="BK181" s="139">
        <f>ROUND(I181*H181,2)</f>
        <v>0</v>
      </c>
      <c r="BL181" s="16" t="s">
        <v>194</v>
      </c>
      <c r="BM181" s="138" t="s">
        <v>1057</v>
      </c>
    </row>
    <row r="182" spans="2:65" s="1" customFormat="1" ht="19.2">
      <c r="B182" s="31"/>
      <c r="D182" s="140" t="s">
        <v>196</v>
      </c>
      <c r="F182" s="141" t="s">
        <v>1058</v>
      </c>
      <c r="I182" s="142"/>
      <c r="L182" s="31"/>
      <c r="M182" s="143"/>
      <c r="T182" s="52"/>
      <c r="AT182" s="16" t="s">
        <v>196</v>
      </c>
      <c r="AU182" s="16" t="s">
        <v>86</v>
      </c>
    </row>
    <row r="183" spans="2:65" s="1" customFormat="1">
      <c r="B183" s="31"/>
      <c r="D183" s="144" t="s">
        <v>198</v>
      </c>
      <c r="F183" s="145" t="s">
        <v>1059</v>
      </c>
      <c r="I183" s="142"/>
      <c r="L183" s="31"/>
      <c r="M183" s="143"/>
      <c r="T183" s="52"/>
      <c r="AT183" s="16" t="s">
        <v>198</v>
      </c>
      <c r="AU183" s="16" t="s">
        <v>86</v>
      </c>
    </row>
    <row r="184" spans="2:65" s="12" customFormat="1">
      <c r="B184" s="146"/>
      <c r="D184" s="140" t="s">
        <v>200</v>
      </c>
      <c r="E184" s="147" t="s">
        <v>19</v>
      </c>
      <c r="F184" s="148" t="s">
        <v>1060</v>
      </c>
      <c r="H184" s="149">
        <v>659</v>
      </c>
      <c r="I184" s="150"/>
      <c r="L184" s="146"/>
      <c r="M184" s="151"/>
      <c r="T184" s="152"/>
      <c r="AT184" s="147" t="s">
        <v>200</v>
      </c>
      <c r="AU184" s="147" t="s">
        <v>86</v>
      </c>
      <c r="AV184" s="12" t="s">
        <v>86</v>
      </c>
      <c r="AW184" s="12" t="s">
        <v>37</v>
      </c>
      <c r="AX184" s="12" t="s">
        <v>84</v>
      </c>
      <c r="AY184" s="147" t="s">
        <v>187</v>
      </c>
    </row>
    <row r="185" spans="2:65" s="11" customFormat="1" ht="22.8" customHeight="1">
      <c r="B185" s="115"/>
      <c r="D185" s="116" t="s">
        <v>75</v>
      </c>
      <c r="E185" s="125" t="s">
        <v>194</v>
      </c>
      <c r="F185" s="125" t="s">
        <v>350</v>
      </c>
      <c r="I185" s="118"/>
      <c r="J185" s="126">
        <f>BK185</f>
        <v>0</v>
      </c>
      <c r="L185" s="115"/>
      <c r="M185" s="120"/>
      <c r="P185" s="121">
        <f>SUM(P186:P197)</f>
        <v>0</v>
      </c>
      <c r="R185" s="121">
        <f>SUM(R186:R197)</f>
        <v>4.7399999999999998E-2</v>
      </c>
      <c r="T185" s="122">
        <f>SUM(T186:T197)</f>
        <v>0</v>
      </c>
      <c r="AR185" s="116" t="s">
        <v>84</v>
      </c>
      <c r="AT185" s="123" t="s">
        <v>75</v>
      </c>
      <c r="AU185" s="123" t="s">
        <v>84</v>
      </c>
      <c r="AY185" s="116" t="s">
        <v>187</v>
      </c>
      <c r="BK185" s="124">
        <f>SUM(BK186:BK197)</f>
        <v>0</v>
      </c>
    </row>
    <row r="186" spans="2:65" s="1" customFormat="1" ht="24.15" customHeight="1">
      <c r="B186" s="31"/>
      <c r="C186" s="127" t="s">
        <v>336</v>
      </c>
      <c r="D186" s="127" t="s">
        <v>189</v>
      </c>
      <c r="E186" s="128" t="s">
        <v>359</v>
      </c>
      <c r="F186" s="129" t="s">
        <v>360</v>
      </c>
      <c r="G186" s="130" t="s">
        <v>204</v>
      </c>
      <c r="H186" s="131">
        <v>35.676000000000002</v>
      </c>
      <c r="I186" s="132"/>
      <c r="J186" s="133">
        <f>ROUND(I186*H186,2)</f>
        <v>0</v>
      </c>
      <c r="K186" s="129" t="s">
        <v>193</v>
      </c>
      <c r="L186" s="31"/>
      <c r="M186" s="134" t="s">
        <v>19</v>
      </c>
      <c r="N186" s="135" t="s">
        <v>47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194</v>
      </c>
      <c r="AT186" s="138" t="s">
        <v>189</v>
      </c>
      <c r="AU186" s="138" t="s">
        <v>86</v>
      </c>
      <c r="AY186" s="16" t="s">
        <v>187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84</v>
      </c>
      <c r="BK186" s="139">
        <f>ROUND(I186*H186,2)</f>
        <v>0</v>
      </c>
      <c r="BL186" s="16" t="s">
        <v>194</v>
      </c>
      <c r="BM186" s="138" t="s">
        <v>1061</v>
      </c>
    </row>
    <row r="187" spans="2:65" s="1" customFormat="1" ht="19.2">
      <c r="B187" s="31"/>
      <c r="D187" s="140" t="s">
        <v>196</v>
      </c>
      <c r="F187" s="141" t="s">
        <v>362</v>
      </c>
      <c r="I187" s="142"/>
      <c r="L187" s="31"/>
      <c r="M187" s="143"/>
      <c r="T187" s="52"/>
      <c r="AT187" s="16" t="s">
        <v>196</v>
      </c>
      <c r="AU187" s="16" t="s">
        <v>86</v>
      </c>
    </row>
    <row r="188" spans="2:65" s="1" customFormat="1">
      <c r="B188" s="31"/>
      <c r="D188" s="144" t="s">
        <v>198</v>
      </c>
      <c r="F188" s="145" t="s">
        <v>363</v>
      </c>
      <c r="I188" s="142"/>
      <c r="L188" s="31"/>
      <c r="M188" s="143"/>
      <c r="T188" s="52"/>
      <c r="AT188" s="16" t="s">
        <v>198</v>
      </c>
      <c r="AU188" s="16" t="s">
        <v>86</v>
      </c>
    </row>
    <row r="189" spans="2:65" s="12" customFormat="1">
      <c r="B189" s="146"/>
      <c r="D189" s="140" t="s">
        <v>200</v>
      </c>
      <c r="E189" s="147" t="s">
        <v>118</v>
      </c>
      <c r="F189" s="148" t="s">
        <v>817</v>
      </c>
      <c r="H189" s="149">
        <v>35.676000000000002</v>
      </c>
      <c r="I189" s="150"/>
      <c r="L189" s="146"/>
      <c r="M189" s="151"/>
      <c r="T189" s="152"/>
      <c r="AT189" s="147" t="s">
        <v>200</v>
      </c>
      <c r="AU189" s="147" t="s">
        <v>86</v>
      </c>
      <c r="AV189" s="12" t="s">
        <v>86</v>
      </c>
      <c r="AW189" s="12" t="s">
        <v>37</v>
      </c>
      <c r="AX189" s="12" t="s">
        <v>84</v>
      </c>
      <c r="AY189" s="147" t="s">
        <v>187</v>
      </c>
    </row>
    <row r="190" spans="2:65" s="1" customFormat="1" ht="33" customHeight="1">
      <c r="B190" s="31"/>
      <c r="C190" s="127" t="s">
        <v>342</v>
      </c>
      <c r="D190" s="127" t="s">
        <v>189</v>
      </c>
      <c r="E190" s="128" t="s">
        <v>373</v>
      </c>
      <c r="F190" s="129" t="s">
        <v>1062</v>
      </c>
      <c r="G190" s="130" t="s">
        <v>204</v>
      </c>
      <c r="H190" s="131">
        <v>1.151</v>
      </c>
      <c r="I190" s="132"/>
      <c r="J190" s="133">
        <f>ROUND(I190*H190,2)</f>
        <v>0</v>
      </c>
      <c r="K190" s="129" t="s">
        <v>193</v>
      </c>
      <c r="L190" s="31"/>
      <c r="M190" s="134" t="s">
        <v>19</v>
      </c>
      <c r="N190" s="135" t="s">
        <v>47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194</v>
      </c>
      <c r="AT190" s="138" t="s">
        <v>189</v>
      </c>
      <c r="AU190" s="138" t="s">
        <v>86</v>
      </c>
      <c r="AY190" s="16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84</v>
      </c>
      <c r="BK190" s="139">
        <f>ROUND(I190*H190,2)</f>
        <v>0</v>
      </c>
      <c r="BL190" s="16" t="s">
        <v>194</v>
      </c>
      <c r="BM190" s="138" t="s">
        <v>1063</v>
      </c>
    </row>
    <row r="191" spans="2:65" s="1" customFormat="1" ht="28.8">
      <c r="B191" s="31"/>
      <c r="D191" s="140" t="s">
        <v>196</v>
      </c>
      <c r="F191" s="141" t="s">
        <v>1064</v>
      </c>
      <c r="I191" s="142"/>
      <c r="L191" s="31"/>
      <c r="M191" s="143"/>
      <c r="T191" s="52"/>
      <c r="AT191" s="16" t="s">
        <v>196</v>
      </c>
      <c r="AU191" s="16" t="s">
        <v>86</v>
      </c>
    </row>
    <row r="192" spans="2:65" s="1" customFormat="1">
      <c r="B192" s="31"/>
      <c r="D192" s="144" t="s">
        <v>198</v>
      </c>
      <c r="F192" s="145" t="s">
        <v>1065</v>
      </c>
      <c r="I192" s="142"/>
      <c r="L192" s="31"/>
      <c r="M192" s="143"/>
      <c r="T192" s="52"/>
      <c r="AT192" s="16" t="s">
        <v>198</v>
      </c>
      <c r="AU192" s="16" t="s">
        <v>86</v>
      </c>
    </row>
    <row r="193" spans="2:65" s="12" customFormat="1">
      <c r="B193" s="146"/>
      <c r="D193" s="140" t="s">
        <v>200</v>
      </c>
      <c r="E193" s="147" t="s">
        <v>19</v>
      </c>
      <c r="F193" s="148" t="s">
        <v>1066</v>
      </c>
      <c r="H193" s="149">
        <v>1.151</v>
      </c>
      <c r="I193" s="150"/>
      <c r="L193" s="146"/>
      <c r="M193" s="151"/>
      <c r="T193" s="152"/>
      <c r="AT193" s="147" t="s">
        <v>200</v>
      </c>
      <c r="AU193" s="147" t="s">
        <v>86</v>
      </c>
      <c r="AV193" s="12" t="s">
        <v>86</v>
      </c>
      <c r="AW193" s="12" t="s">
        <v>37</v>
      </c>
      <c r="AX193" s="12" t="s">
        <v>84</v>
      </c>
      <c r="AY193" s="147" t="s">
        <v>187</v>
      </c>
    </row>
    <row r="194" spans="2:65" s="1" customFormat="1" ht="24.15" customHeight="1">
      <c r="B194" s="31"/>
      <c r="C194" s="127" t="s">
        <v>346</v>
      </c>
      <c r="D194" s="127" t="s">
        <v>189</v>
      </c>
      <c r="E194" s="128" t="s">
        <v>381</v>
      </c>
      <c r="F194" s="129" t="s">
        <v>382</v>
      </c>
      <c r="G194" s="130" t="s">
        <v>192</v>
      </c>
      <c r="H194" s="131">
        <v>7.5</v>
      </c>
      <c r="I194" s="132"/>
      <c r="J194" s="133">
        <f>ROUND(I194*H194,2)</f>
        <v>0</v>
      </c>
      <c r="K194" s="129" t="s">
        <v>375</v>
      </c>
      <c r="L194" s="31"/>
      <c r="M194" s="134" t="s">
        <v>19</v>
      </c>
      <c r="N194" s="135" t="s">
        <v>47</v>
      </c>
      <c r="P194" s="136">
        <f>O194*H194</f>
        <v>0</v>
      </c>
      <c r="Q194" s="136">
        <v>6.3200000000000001E-3</v>
      </c>
      <c r="R194" s="136">
        <f>Q194*H194</f>
        <v>4.7399999999999998E-2</v>
      </c>
      <c r="S194" s="136">
        <v>0</v>
      </c>
      <c r="T194" s="137">
        <f>S194*H194</f>
        <v>0</v>
      </c>
      <c r="AR194" s="138" t="s">
        <v>194</v>
      </c>
      <c r="AT194" s="138" t="s">
        <v>189</v>
      </c>
      <c r="AU194" s="138" t="s">
        <v>86</v>
      </c>
      <c r="AY194" s="16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84</v>
      </c>
      <c r="BK194" s="139">
        <f>ROUND(I194*H194,2)</f>
        <v>0</v>
      </c>
      <c r="BL194" s="16" t="s">
        <v>194</v>
      </c>
      <c r="BM194" s="138" t="s">
        <v>1067</v>
      </c>
    </row>
    <row r="195" spans="2:65" s="1" customFormat="1" ht="28.8">
      <c r="B195" s="31"/>
      <c r="D195" s="140" t="s">
        <v>196</v>
      </c>
      <c r="F195" s="141" t="s">
        <v>384</v>
      </c>
      <c r="I195" s="142"/>
      <c r="L195" s="31"/>
      <c r="M195" s="143"/>
      <c r="T195" s="52"/>
      <c r="AT195" s="16" t="s">
        <v>196</v>
      </c>
      <c r="AU195" s="16" t="s">
        <v>86</v>
      </c>
    </row>
    <row r="196" spans="2:65" s="1" customFormat="1">
      <c r="B196" s="31"/>
      <c r="D196" s="144" t="s">
        <v>198</v>
      </c>
      <c r="F196" s="145" t="s">
        <v>385</v>
      </c>
      <c r="I196" s="142"/>
      <c r="L196" s="31"/>
      <c r="M196" s="143"/>
      <c r="T196" s="52"/>
      <c r="AT196" s="16" t="s">
        <v>198</v>
      </c>
      <c r="AU196" s="16" t="s">
        <v>86</v>
      </c>
    </row>
    <row r="197" spans="2:65" s="12" customFormat="1">
      <c r="B197" s="146"/>
      <c r="D197" s="140" t="s">
        <v>200</v>
      </c>
      <c r="E197" s="147" t="s">
        <v>19</v>
      </c>
      <c r="F197" s="148" t="s">
        <v>1068</v>
      </c>
      <c r="H197" s="149">
        <v>7.5</v>
      </c>
      <c r="I197" s="150"/>
      <c r="L197" s="146"/>
      <c r="M197" s="151"/>
      <c r="T197" s="152"/>
      <c r="AT197" s="147" t="s">
        <v>200</v>
      </c>
      <c r="AU197" s="147" t="s">
        <v>86</v>
      </c>
      <c r="AV197" s="12" t="s">
        <v>86</v>
      </c>
      <c r="AW197" s="12" t="s">
        <v>37</v>
      </c>
      <c r="AX197" s="12" t="s">
        <v>84</v>
      </c>
      <c r="AY197" s="147" t="s">
        <v>187</v>
      </c>
    </row>
    <row r="198" spans="2:65" s="11" customFormat="1" ht="22.8" customHeight="1">
      <c r="B198" s="115"/>
      <c r="D198" s="116" t="s">
        <v>75</v>
      </c>
      <c r="E198" s="125" t="s">
        <v>222</v>
      </c>
      <c r="F198" s="125" t="s">
        <v>387</v>
      </c>
      <c r="I198" s="118"/>
      <c r="J198" s="126">
        <f>BK198</f>
        <v>0</v>
      </c>
      <c r="L198" s="115"/>
      <c r="M198" s="120"/>
      <c r="P198" s="121">
        <f>SUM(P199:P206)</f>
        <v>0</v>
      </c>
      <c r="R198" s="121">
        <f>SUM(R199:R206)</f>
        <v>0</v>
      </c>
      <c r="T198" s="122">
        <f>SUM(T199:T206)</f>
        <v>0</v>
      </c>
      <c r="AR198" s="116" t="s">
        <v>84</v>
      </c>
      <c r="AT198" s="123" t="s">
        <v>75</v>
      </c>
      <c r="AU198" s="123" t="s">
        <v>84</v>
      </c>
      <c r="AY198" s="116" t="s">
        <v>187</v>
      </c>
      <c r="BK198" s="124">
        <f>SUM(BK199:BK206)</f>
        <v>0</v>
      </c>
    </row>
    <row r="199" spans="2:65" s="1" customFormat="1" ht="24.15" customHeight="1">
      <c r="B199" s="31"/>
      <c r="C199" s="127" t="s">
        <v>351</v>
      </c>
      <c r="D199" s="127" t="s">
        <v>189</v>
      </c>
      <c r="E199" s="128" t="s">
        <v>1069</v>
      </c>
      <c r="F199" s="129" t="s">
        <v>1070</v>
      </c>
      <c r="G199" s="130" t="s">
        <v>192</v>
      </c>
      <c r="H199" s="131">
        <v>659</v>
      </c>
      <c r="I199" s="132"/>
      <c r="J199" s="133">
        <f>ROUND(I199*H199,2)</f>
        <v>0</v>
      </c>
      <c r="K199" s="129" t="s">
        <v>193</v>
      </c>
      <c r="L199" s="31"/>
      <c r="M199" s="134" t="s">
        <v>19</v>
      </c>
      <c r="N199" s="135" t="s">
        <v>47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194</v>
      </c>
      <c r="AT199" s="138" t="s">
        <v>189</v>
      </c>
      <c r="AU199" s="138" t="s">
        <v>86</v>
      </c>
      <c r="AY199" s="16" t="s">
        <v>187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84</v>
      </c>
      <c r="BK199" s="139">
        <f>ROUND(I199*H199,2)</f>
        <v>0</v>
      </c>
      <c r="BL199" s="16" t="s">
        <v>194</v>
      </c>
      <c r="BM199" s="138" t="s">
        <v>1071</v>
      </c>
    </row>
    <row r="200" spans="2:65" s="1" customFormat="1" ht="28.8">
      <c r="B200" s="31"/>
      <c r="D200" s="140" t="s">
        <v>196</v>
      </c>
      <c r="F200" s="141" t="s">
        <v>1072</v>
      </c>
      <c r="I200" s="142"/>
      <c r="L200" s="31"/>
      <c r="M200" s="143"/>
      <c r="T200" s="52"/>
      <c r="AT200" s="16" t="s">
        <v>196</v>
      </c>
      <c r="AU200" s="16" t="s">
        <v>86</v>
      </c>
    </row>
    <row r="201" spans="2:65" s="1" customFormat="1">
      <c r="B201" s="31"/>
      <c r="D201" s="144" t="s">
        <v>198</v>
      </c>
      <c r="F201" s="145" t="s">
        <v>1073</v>
      </c>
      <c r="I201" s="142"/>
      <c r="L201" s="31"/>
      <c r="M201" s="143"/>
      <c r="T201" s="52"/>
      <c r="AT201" s="16" t="s">
        <v>198</v>
      </c>
      <c r="AU201" s="16" t="s">
        <v>86</v>
      </c>
    </row>
    <row r="202" spans="2:65" s="12" customFormat="1">
      <c r="B202" s="146"/>
      <c r="D202" s="140" t="s">
        <v>200</v>
      </c>
      <c r="E202" s="147" t="s">
        <v>19</v>
      </c>
      <c r="F202" s="148" t="s">
        <v>1060</v>
      </c>
      <c r="H202" s="149">
        <v>659</v>
      </c>
      <c r="I202" s="150"/>
      <c r="L202" s="146"/>
      <c r="M202" s="151"/>
      <c r="T202" s="152"/>
      <c r="AT202" s="147" t="s">
        <v>200</v>
      </c>
      <c r="AU202" s="147" t="s">
        <v>86</v>
      </c>
      <c r="AV202" s="12" t="s">
        <v>86</v>
      </c>
      <c r="AW202" s="12" t="s">
        <v>37</v>
      </c>
      <c r="AX202" s="12" t="s">
        <v>84</v>
      </c>
      <c r="AY202" s="147" t="s">
        <v>187</v>
      </c>
    </row>
    <row r="203" spans="2:65" s="1" customFormat="1" ht="24.15" customHeight="1">
      <c r="B203" s="31"/>
      <c r="C203" s="127" t="s">
        <v>358</v>
      </c>
      <c r="D203" s="127" t="s">
        <v>189</v>
      </c>
      <c r="E203" s="128" t="s">
        <v>1074</v>
      </c>
      <c r="F203" s="129" t="s">
        <v>1075</v>
      </c>
      <c r="G203" s="130" t="s">
        <v>192</v>
      </c>
      <c r="H203" s="131">
        <v>659</v>
      </c>
      <c r="I203" s="132"/>
      <c r="J203" s="133">
        <f>ROUND(I203*H203,2)</f>
        <v>0</v>
      </c>
      <c r="K203" s="129" t="s">
        <v>193</v>
      </c>
      <c r="L203" s="31"/>
      <c r="M203" s="134" t="s">
        <v>19</v>
      </c>
      <c r="N203" s="135" t="s">
        <v>47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194</v>
      </c>
      <c r="AT203" s="138" t="s">
        <v>189</v>
      </c>
      <c r="AU203" s="138" t="s">
        <v>86</v>
      </c>
      <c r="AY203" s="16" t="s">
        <v>187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84</v>
      </c>
      <c r="BK203" s="139">
        <f>ROUND(I203*H203,2)</f>
        <v>0</v>
      </c>
      <c r="BL203" s="16" t="s">
        <v>194</v>
      </c>
      <c r="BM203" s="138" t="s">
        <v>1076</v>
      </c>
    </row>
    <row r="204" spans="2:65" s="1" customFormat="1" ht="28.8">
      <c r="B204" s="31"/>
      <c r="D204" s="140" t="s">
        <v>196</v>
      </c>
      <c r="F204" s="141" t="s">
        <v>1077</v>
      </c>
      <c r="I204" s="142"/>
      <c r="L204" s="31"/>
      <c r="M204" s="143"/>
      <c r="T204" s="52"/>
      <c r="AT204" s="16" t="s">
        <v>196</v>
      </c>
      <c r="AU204" s="16" t="s">
        <v>86</v>
      </c>
    </row>
    <row r="205" spans="2:65" s="1" customFormat="1">
      <c r="B205" s="31"/>
      <c r="D205" s="144" t="s">
        <v>198</v>
      </c>
      <c r="F205" s="145" t="s">
        <v>1078</v>
      </c>
      <c r="I205" s="142"/>
      <c r="L205" s="31"/>
      <c r="M205" s="143"/>
      <c r="T205" s="52"/>
      <c r="AT205" s="16" t="s">
        <v>198</v>
      </c>
      <c r="AU205" s="16" t="s">
        <v>86</v>
      </c>
    </row>
    <row r="206" spans="2:65" s="12" customFormat="1">
      <c r="B206" s="146"/>
      <c r="D206" s="140" t="s">
        <v>200</v>
      </c>
      <c r="E206" s="147" t="s">
        <v>19</v>
      </c>
      <c r="F206" s="148" t="s">
        <v>1060</v>
      </c>
      <c r="H206" s="149">
        <v>659</v>
      </c>
      <c r="I206" s="150"/>
      <c r="L206" s="146"/>
      <c r="M206" s="151"/>
      <c r="T206" s="152"/>
      <c r="AT206" s="147" t="s">
        <v>200</v>
      </c>
      <c r="AU206" s="147" t="s">
        <v>86</v>
      </c>
      <c r="AV206" s="12" t="s">
        <v>86</v>
      </c>
      <c r="AW206" s="12" t="s">
        <v>37</v>
      </c>
      <c r="AX206" s="12" t="s">
        <v>84</v>
      </c>
      <c r="AY206" s="147" t="s">
        <v>187</v>
      </c>
    </row>
    <row r="207" spans="2:65" s="11" customFormat="1" ht="22.8" customHeight="1">
      <c r="B207" s="115"/>
      <c r="D207" s="116" t="s">
        <v>75</v>
      </c>
      <c r="E207" s="125" t="s">
        <v>243</v>
      </c>
      <c r="F207" s="125" t="s">
        <v>420</v>
      </c>
      <c r="I207" s="118"/>
      <c r="J207" s="126">
        <f>BK207</f>
        <v>0</v>
      </c>
      <c r="L207" s="115"/>
      <c r="M207" s="120"/>
      <c r="P207" s="121">
        <f>SUM(P208:P283)</f>
        <v>0</v>
      </c>
      <c r="R207" s="121">
        <f>SUM(R208:R283)</f>
        <v>3.9878239999999998</v>
      </c>
      <c r="T207" s="122">
        <f>SUM(T208:T283)</f>
        <v>0</v>
      </c>
      <c r="AR207" s="116" t="s">
        <v>84</v>
      </c>
      <c r="AT207" s="123" t="s">
        <v>75</v>
      </c>
      <c r="AU207" s="123" t="s">
        <v>84</v>
      </c>
      <c r="AY207" s="116" t="s">
        <v>187</v>
      </c>
      <c r="BK207" s="124">
        <f>SUM(BK208:BK283)</f>
        <v>0</v>
      </c>
    </row>
    <row r="208" spans="2:65" s="1" customFormat="1" ht="24.15" customHeight="1">
      <c r="B208" s="31"/>
      <c r="C208" s="127" t="s">
        <v>365</v>
      </c>
      <c r="D208" s="127" t="s">
        <v>189</v>
      </c>
      <c r="E208" s="128" t="s">
        <v>422</v>
      </c>
      <c r="F208" s="129" t="s">
        <v>423</v>
      </c>
      <c r="G208" s="130" t="s">
        <v>320</v>
      </c>
      <c r="H208" s="131">
        <v>1</v>
      </c>
      <c r="I208" s="132"/>
      <c r="J208" s="133">
        <f>ROUND(I208*H208,2)</f>
        <v>0</v>
      </c>
      <c r="K208" s="129" t="s">
        <v>193</v>
      </c>
      <c r="L208" s="31"/>
      <c r="M208" s="134" t="s">
        <v>19</v>
      </c>
      <c r="N208" s="135" t="s">
        <v>47</v>
      </c>
      <c r="P208" s="136">
        <f>O208*H208</f>
        <v>0</v>
      </c>
      <c r="Q208" s="136">
        <v>1E-4</v>
      </c>
      <c r="R208" s="136">
        <f>Q208*H208</f>
        <v>1E-4</v>
      </c>
      <c r="S208" s="136">
        <v>0</v>
      </c>
      <c r="T208" s="137">
        <f>S208*H208</f>
        <v>0</v>
      </c>
      <c r="AR208" s="138" t="s">
        <v>194</v>
      </c>
      <c r="AT208" s="138" t="s">
        <v>189</v>
      </c>
      <c r="AU208" s="138" t="s">
        <v>86</v>
      </c>
      <c r="AY208" s="16" t="s">
        <v>187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84</v>
      </c>
      <c r="BK208" s="139">
        <f>ROUND(I208*H208,2)</f>
        <v>0</v>
      </c>
      <c r="BL208" s="16" t="s">
        <v>194</v>
      </c>
      <c r="BM208" s="138" t="s">
        <v>1079</v>
      </c>
    </row>
    <row r="209" spans="2:65" s="1" customFormat="1" ht="38.4">
      <c r="B209" s="31"/>
      <c r="D209" s="140" t="s">
        <v>196</v>
      </c>
      <c r="F209" s="141" t="s">
        <v>425</v>
      </c>
      <c r="I209" s="142"/>
      <c r="L209" s="31"/>
      <c r="M209" s="143"/>
      <c r="T209" s="52"/>
      <c r="AT209" s="16" t="s">
        <v>196</v>
      </c>
      <c r="AU209" s="16" t="s">
        <v>86</v>
      </c>
    </row>
    <row r="210" spans="2:65" s="1" customFormat="1">
      <c r="B210" s="31"/>
      <c r="D210" s="144" t="s">
        <v>198</v>
      </c>
      <c r="F210" s="145" t="s">
        <v>426</v>
      </c>
      <c r="I210" s="142"/>
      <c r="L210" s="31"/>
      <c r="M210" s="143"/>
      <c r="T210" s="52"/>
      <c r="AT210" s="16" t="s">
        <v>198</v>
      </c>
      <c r="AU210" s="16" t="s">
        <v>86</v>
      </c>
    </row>
    <row r="211" spans="2:65" s="12" customFormat="1">
      <c r="B211" s="146"/>
      <c r="D211" s="140" t="s">
        <v>200</v>
      </c>
      <c r="E211" s="147" t="s">
        <v>19</v>
      </c>
      <c r="F211" s="148" t="s">
        <v>84</v>
      </c>
      <c r="H211" s="149">
        <v>1</v>
      </c>
      <c r="I211" s="150"/>
      <c r="L211" s="146"/>
      <c r="M211" s="151"/>
      <c r="T211" s="152"/>
      <c r="AT211" s="147" t="s">
        <v>200</v>
      </c>
      <c r="AU211" s="147" t="s">
        <v>86</v>
      </c>
      <c r="AV211" s="12" t="s">
        <v>86</v>
      </c>
      <c r="AW211" s="12" t="s">
        <v>37</v>
      </c>
      <c r="AX211" s="12" t="s">
        <v>84</v>
      </c>
      <c r="AY211" s="147" t="s">
        <v>187</v>
      </c>
    </row>
    <row r="212" spans="2:65" s="1" customFormat="1" ht="24.15" customHeight="1">
      <c r="B212" s="31"/>
      <c r="C212" s="160" t="s">
        <v>372</v>
      </c>
      <c r="D212" s="160" t="s">
        <v>267</v>
      </c>
      <c r="E212" s="161" t="s">
        <v>428</v>
      </c>
      <c r="F212" s="162" t="s">
        <v>429</v>
      </c>
      <c r="G212" s="163" t="s">
        <v>320</v>
      </c>
      <c r="H212" s="164">
        <v>1</v>
      </c>
      <c r="I212" s="165"/>
      <c r="J212" s="166">
        <f>ROUND(I212*H212,2)</f>
        <v>0</v>
      </c>
      <c r="K212" s="162" t="s">
        <v>193</v>
      </c>
      <c r="L212" s="167"/>
      <c r="M212" s="168" t="s">
        <v>19</v>
      </c>
      <c r="N212" s="169" t="s">
        <v>47</v>
      </c>
      <c r="P212" s="136">
        <f>O212*H212</f>
        <v>0</v>
      </c>
      <c r="Q212" s="136">
        <v>0.01</v>
      </c>
      <c r="R212" s="136">
        <f>Q212*H212</f>
        <v>0.01</v>
      </c>
      <c r="S212" s="136">
        <v>0</v>
      </c>
      <c r="T212" s="137">
        <f>S212*H212</f>
        <v>0</v>
      </c>
      <c r="AR212" s="138" t="s">
        <v>243</v>
      </c>
      <c r="AT212" s="138" t="s">
        <v>267</v>
      </c>
      <c r="AU212" s="138" t="s">
        <v>86</v>
      </c>
      <c r="AY212" s="16" t="s">
        <v>187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84</v>
      </c>
      <c r="BK212" s="139">
        <f>ROUND(I212*H212,2)</f>
        <v>0</v>
      </c>
      <c r="BL212" s="16" t="s">
        <v>194</v>
      </c>
      <c r="BM212" s="138" t="s">
        <v>1080</v>
      </c>
    </row>
    <row r="213" spans="2:65" s="1" customFormat="1">
      <c r="B213" s="31"/>
      <c r="D213" s="140" t="s">
        <v>196</v>
      </c>
      <c r="F213" s="141" t="s">
        <v>429</v>
      </c>
      <c r="I213" s="142"/>
      <c r="L213" s="31"/>
      <c r="M213" s="143"/>
      <c r="T213" s="52"/>
      <c r="AT213" s="16" t="s">
        <v>196</v>
      </c>
      <c r="AU213" s="16" t="s">
        <v>86</v>
      </c>
    </row>
    <row r="214" spans="2:65" s="12" customFormat="1">
      <c r="B214" s="146"/>
      <c r="D214" s="140" t="s">
        <v>200</v>
      </c>
      <c r="E214" s="147" t="s">
        <v>19</v>
      </c>
      <c r="F214" s="148" t="s">
        <v>84</v>
      </c>
      <c r="H214" s="149">
        <v>1</v>
      </c>
      <c r="I214" s="150"/>
      <c r="L214" s="146"/>
      <c r="M214" s="151"/>
      <c r="T214" s="152"/>
      <c r="AT214" s="147" t="s">
        <v>200</v>
      </c>
      <c r="AU214" s="147" t="s">
        <v>86</v>
      </c>
      <c r="AV214" s="12" t="s">
        <v>86</v>
      </c>
      <c r="AW214" s="12" t="s">
        <v>37</v>
      </c>
      <c r="AX214" s="12" t="s">
        <v>84</v>
      </c>
      <c r="AY214" s="147" t="s">
        <v>187</v>
      </c>
    </row>
    <row r="215" spans="2:65" s="1" customFormat="1" ht="24.15" customHeight="1">
      <c r="B215" s="31"/>
      <c r="C215" s="127" t="s">
        <v>380</v>
      </c>
      <c r="D215" s="127" t="s">
        <v>189</v>
      </c>
      <c r="E215" s="128" t="s">
        <v>458</v>
      </c>
      <c r="F215" s="129" t="s">
        <v>459</v>
      </c>
      <c r="G215" s="130" t="s">
        <v>460</v>
      </c>
      <c r="H215" s="131">
        <v>594.6</v>
      </c>
      <c r="I215" s="132"/>
      <c r="J215" s="133">
        <f>ROUND(I215*H215,2)</f>
        <v>0</v>
      </c>
      <c r="K215" s="129" t="s">
        <v>193</v>
      </c>
      <c r="L215" s="31"/>
      <c r="M215" s="134" t="s">
        <v>19</v>
      </c>
      <c r="N215" s="135" t="s">
        <v>47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194</v>
      </c>
      <c r="AT215" s="138" t="s">
        <v>189</v>
      </c>
      <c r="AU215" s="138" t="s">
        <v>86</v>
      </c>
      <c r="AY215" s="16" t="s">
        <v>187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84</v>
      </c>
      <c r="BK215" s="139">
        <f>ROUND(I215*H215,2)</f>
        <v>0</v>
      </c>
      <c r="BL215" s="16" t="s">
        <v>194</v>
      </c>
      <c r="BM215" s="138" t="s">
        <v>1081</v>
      </c>
    </row>
    <row r="216" spans="2:65" s="1" customFormat="1" ht="28.8">
      <c r="B216" s="31"/>
      <c r="D216" s="140" t="s">
        <v>196</v>
      </c>
      <c r="F216" s="141" t="s">
        <v>462</v>
      </c>
      <c r="I216" s="142"/>
      <c r="L216" s="31"/>
      <c r="M216" s="143"/>
      <c r="T216" s="52"/>
      <c r="AT216" s="16" t="s">
        <v>196</v>
      </c>
      <c r="AU216" s="16" t="s">
        <v>86</v>
      </c>
    </row>
    <row r="217" spans="2:65" s="1" customFormat="1">
      <c r="B217" s="31"/>
      <c r="D217" s="144" t="s">
        <v>198</v>
      </c>
      <c r="F217" s="145" t="s">
        <v>463</v>
      </c>
      <c r="I217" s="142"/>
      <c r="L217" s="31"/>
      <c r="M217" s="143"/>
      <c r="T217" s="52"/>
      <c r="AT217" s="16" t="s">
        <v>198</v>
      </c>
      <c r="AU217" s="16" t="s">
        <v>86</v>
      </c>
    </row>
    <row r="218" spans="2:65" s="12" customFormat="1">
      <c r="B218" s="146"/>
      <c r="D218" s="140" t="s">
        <v>200</v>
      </c>
      <c r="E218" s="147" t="s">
        <v>716</v>
      </c>
      <c r="F218" s="148" t="s">
        <v>968</v>
      </c>
      <c r="H218" s="149">
        <v>594.6</v>
      </c>
      <c r="I218" s="150"/>
      <c r="L218" s="146"/>
      <c r="M218" s="151"/>
      <c r="T218" s="152"/>
      <c r="AT218" s="147" t="s">
        <v>200</v>
      </c>
      <c r="AU218" s="147" t="s">
        <v>86</v>
      </c>
      <c r="AV218" s="12" t="s">
        <v>86</v>
      </c>
      <c r="AW218" s="12" t="s">
        <v>37</v>
      </c>
      <c r="AX218" s="12" t="s">
        <v>84</v>
      </c>
      <c r="AY218" s="147" t="s">
        <v>187</v>
      </c>
    </row>
    <row r="219" spans="2:65" s="1" customFormat="1" ht="21.75" customHeight="1">
      <c r="B219" s="31"/>
      <c r="C219" s="160" t="s">
        <v>388</v>
      </c>
      <c r="D219" s="160" t="s">
        <v>267</v>
      </c>
      <c r="E219" s="161" t="s">
        <v>465</v>
      </c>
      <c r="F219" s="162" t="s">
        <v>466</v>
      </c>
      <c r="G219" s="163" t="s">
        <v>460</v>
      </c>
      <c r="H219" s="164">
        <v>594.6</v>
      </c>
      <c r="I219" s="165"/>
      <c r="J219" s="166">
        <f>ROUND(I219*H219,2)</f>
        <v>0</v>
      </c>
      <c r="K219" s="162" t="s">
        <v>193</v>
      </c>
      <c r="L219" s="167"/>
      <c r="M219" s="168" t="s">
        <v>19</v>
      </c>
      <c r="N219" s="169" t="s">
        <v>47</v>
      </c>
      <c r="P219" s="136">
        <f>O219*H219</f>
        <v>0</v>
      </c>
      <c r="Q219" s="136">
        <v>3.1800000000000001E-3</v>
      </c>
      <c r="R219" s="136">
        <f>Q219*H219</f>
        <v>1.8908280000000002</v>
      </c>
      <c r="S219" s="136">
        <v>0</v>
      </c>
      <c r="T219" s="137">
        <f>S219*H219</f>
        <v>0</v>
      </c>
      <c r="AR219" s="138" t="s">
        <v>243</v>
      </c>
      <c r="AT219" s="138" t="s">
        <v>267</v>
      </c>
      <c r="AU219" s="138" t="s">
        <v>86</v>
      </c>
      <c r="AY219" s="16" t="s">
        <v>187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84</v>
      </c>
      <c r="BK219" s="139">
        <f>ROUND(I219*H219,2)</f>
        <v>0</v>
      </c>
      <c r="BL219" s="16" t="s">
        <v>194</v>
      </c>
      <c r="BM219" s="138" t="s">
        <v>1082</v>
      </c>
    </row>
    <row r="220" spans="2:65" s="1" customFormat="1">
      <c r="B220" s="31"/>
      <c r="D220" s="140" t="s">
        <v>196</v>
      </c>
      <c r="F220" s="141" t="s">
        <v>466</v>
      </c>
      <c r="I220" s="142"/>
      <c r="L220" s="31"/>
      <c r="M220" s="143"/>
      <c r="T220" s="52"/>
      <c r="AT220" s="16" t="s">
        <v>196</v>
      </c>
      <c r="AU220" s="16" t="s">
        <v>86</v>
      </c>
    </row>
    <row r="221" spans="2:65" s="12" customFormat="1">
      <c r="B221" s="146"/>
      <c r="D221" s="140" t="s">
        <v>200</v>
      </c>
      <c r="E221" s="147" t="s">
        <v>19</v>
      </c>
      <c r="F221" s="148" t="s">
        <v>716</v>
      </c>
      <c r="H221" s="149">
        <v>594.6</v>
      </c>
      <c r="I221" s="150"/>
      <c r="L221" s="146"/>
      <c r="M221" s="151"/>
      <c r="T221" s="152"/>
      <c r="AT221" s="147" t="s">
        <v>200</v>
      </c>
      <c r="AU221" s="147" t="s">
        <v>86</v>
      </c>
      <c r="AV221" s="12" t="s">
        <v>86</v>
      </c>
      <c r="AW221" s="12" t="s">
        <v>37</v>
      </c>
      <c r="AX221" s="12" t="s">
        <v>84</v>
      </c>
      <c r="AY221" s="147" t="s">
        <v>187</v>
      </c>
    </row>
    <row r="222" spans="2:65" s="1" customFormat="1" ht="24.15" customHeight="1">
      <c r="B222" s="31"/>
      <c r="C222" s="127" t="s">
        <v>394</v>
      </c>
      <c r="D222" s="127" t="s">
        <v>189</v>
      </c>
      <c r="E222" s="128" t="s">
        <v>469</v>
      </c>
      <c r="F222" s="129" t="s">
        <v>470</v>
      </c>
      <c r="G222" s="130" t="s">
        <v>320</v>
      </c>
      <c r="H222" s="131">
        <v>34</v>
      </c>
      <c r="I222" s="132"/>
      <c r="J222" s="133">
        <f>ROUND(I222*H222,2)</f>
        <v>0</v>
      </c>
      <c r="K222" s="129" t="s">
        <v>193</v>
      </c>
      <c r="L222" s="31"/>
      <c r="M222" s="134" t="s">
        <v>19</v>
      </c>
      <c r="N222" s="135" t="s">
        <v>47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194</v>
      </c>
      <c r="AT222" s="138" t="s">
        <v>189</v>
      </c>
      <c r="AU222" s="138" t="s">
        <v>86</v>
      </c>
      <c r="AY222" s="16" t="s">
        <v>187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84</v>
      </c>
      <c r="BK222" s="139">
        <f>ROUND(I222*H222,2)</f>
        <v>0</v>
      </c>
      <c r="BL222" s="16" t="s">
        <v>194</v>
      </c>
      <c r="BM222" s="138" t="s">
        <v>1083</v>
      </c>
    </row>
    <row r="223" spans="2:65" s="1" customFormat="1" ht="28.8">
      <c r="B223" s="31"/>
      <c r="D223" s="140" t="s">
        <v>196</v>
      </c>
      <c r="F223" s="141" t="s">
        <v>472</v>
      </c>
      <c r="I223" s="142"/>
      <c r="L223" s="31"/>
      <c r="M223" s="143"/>
      <c r="T223" s="52"/>
      <c r="AT223" s="16" t="s">
        <v>196</v>
      </c>
      <c r="AU223" s="16" t="s">
        <v>86</v>
      </c>
    </row>
    <row r="224" spans="2:65" s="1" customFormat="1">
      <c r="B224" s="31"/>
      <c r="D224" s="144" t="s">
        <v>198</v>
      </c>
      <c r="F224" s="145" t="s">
        <v>473</v>
      </c>
      <c r="I224" s="142"/>
      <c r="L224" s="31"/>
      <c r="M224" s="143"/>
      <c r="T224" s="52"/>
      <c r="AT224" s="16" t="s">
        <v>198</v>
      </c>
      <c r="AU224" s="16" t="s">
        <v>86</v>
      </c>
    </row>
    <row r="225" spans="2:65" s="12" customFormat="1">
      <c r="B225" s="146"/>
      <c r="D225" s="140" t="s">
        <v>200</v>
      </c>
      <c r="E225" s="147" t="s">
        <v>19</v>
      </c>
      <c r="F225" s="148" t="s">
        <v>406</v>
      </c>
      <c r="H225" s="149">
        <v>34</v>
      </c>
      <c r="I225" s="150"/>
      <c r="L225" s="146"/>
      <c r="M225" s="151"/>
      <c r="T225" s="152"/>
      <c r="AT225" s="147" t="s">
        <v>200</v>
      </c>
      <c r="AU225" s="147" t="s">
        <v>86</v>
      </c>
      <c r="AV225" s="12" t="s">
        <v>86</v>
      </c>
      <c r="AW225" s="12" t="s">
        <v>37</v>
      </c>
      <c r="AX225" s="12" t="s">
        <v>84</v>
      </c>
      <c r="AY225" s="147" t="s">
        <v>187</v>
      </c>
    </row>
    <row r="226" spans="2:65" s="1" customFormat="1" ht="16.5" customHeight="1">
      <c r="B226" s="31"/>
      <c r="C226" s="160" t="s">
        <v>400</v>
      </c>
      <c r="D226" s="160" t="s">
        <v>267</v>
      </c>
      <c r="E226" s="161" t="s">
        <v>836</v>
      </c>
      <c r="F226" s="162" t="s">
        <v>837</v>
      </c>
      <c r="G226" s="163" t="s">
        <v>320</v>
      </c>
      <c r="H226" s="164">
        <v>1</v>
      </c>
      <c r="I226" s="165"/>
      <c r="J226" s="166">
        <f>ROUND(I226*H226,2)</f>
        <v>0</v>
      </c>
      <c r="K226" s="162" t="s">
        <v>193</v>
      </c>
      <c r="L226" s="167"/>
      <c r="M226" s="168" t="s">
        <v>19</v>
      </c>
      <c r="N226" s="169" t="s">
        <v>47</v>
      </c>
      <c r="P226" s="136">
        <f>O226*H226</f>
        <v>0</v>
      </c>
      <c r="Q226" s="136">
        <v>4.8000000000000001E-4</v>
      </c>
      <c r="R226" s="136">
        <f>Q226*H226</f>
        <v>4.8000000000000001E-4</v>
      </c>
      <c r="S226" s="136">
        <v>0</v>
      </c>
      <c r="T226" s="137">
        <f>S226*H226</f>
        <v>0</v>
      </c>
      <c r="AR226" s="138" t="s">
        <v>243</v>
      </c>
      <c r="AT226" s="138" t="s">
        <v>267</v>
      </c>
      <c r="AU226" s="138" t="s">
        <v>86</v>
      </c>
      <c r="AY226" s="16" t="s">
        <v>187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84</v>
      </c>
      <c r="BK226" s="139">
        <f>ROUND(I226*H226,2)</f>
        <v>0</v>
      </c>
      <c r="BL226" s="16" t="s">
        <v>194</v>
      </c>
      <c r="BM226" s="138" t="s">
        <v>1084</v>
      </c>
    </row>
    <row r="227" spans="2:65" s="1" customFormat="1">
      <c r="B227" s="31"/>
      <c r="D227" s="140" t="s">
        <v>196</v>
      </c>
      <c r="F227" s="141" t="s">
        <v>837</v>
      </c>
      <c r="I227" s="142"/>
      <c r="L227" s="31"/>
      <c r="M227" s="143"/>
      <c r="T227" s="52"/>
      <c r="AT227" s="16" t="s">
        <v>196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19</v>
      </c>
      <c r="F228" s="148" t="s">
        <v>84</v>
      </c>
      <c r="H228" s="149">
        <v>1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" customFormat="1" ht="16.5" customHeight="1">
      <c r="B229" s="31"/>
      <c r="C229" s="160" t="s">
        <v>406</v>
      </c>
      <c r="D229" s="160" t="s">
        <v>267</v>
      </c>
      <c r="E229" s="161" t="s">
        <v>475</v>
      </c>
      <c r="F229" s="162" t="s">
        <v>476</v>
      </c>
      <c r="G229" s="163" t="s">
        <v>320</v>
      </c>
      <c r="H229" s="164">
        <v>28</v>
      </c>
      <c r="I229" s="165"/>
      <c r="J229" s="166">
        <f>ROUND(I229*H229,2)</f>
        <v>0</v>
      </c>
      <c r="K229" s="162" t="s">
        <v>193</v>
      </c>
      <c r="L229" s="167"/>
      <c r="M229" s="168" t="s">
        <v>19</v>
      </c>
      <c r="N229" s="169" t="s">
        <v>47</v>
      </c>
      <c r="P229" s="136">
        <f>O229*H229</f>
        <v>0</v>
      </c>
      <c r="Q229" s="136">
        <v>7.2000000000000005E-4</v>
      </c>
      <c r="R229" s="136">
        <f>Q229*H229</f>
        <v>2.0160000000000001E-2</v>
      </c>
      <c r="S229" s="136">
        <v>0</v>
      </c>
      <c r="T229" s="137">
        <f>S229*H229</f>
        <v>0</v>
      </c>
      <c r="AR229" s="138" t="s">
        <v>243</v>
      </c>
      <c r="AT229" s="138" t="s">
        <v>267</v>
      </c>
      <c r="AU229" s="138" t="s">
        <v>86</v>
      </c>
      <c r="AY229" s="16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84</v>
      </c>
      <c r="BK229" s="139">
        <f>ROUND(I229*H229,2)</f>
        <v>0</v>
      </c>
      <c r="BL229" s="16" t="s">
        <v>194</v>
      </c>
      <c r="BM229" s="138" t="s">
        <v>1085</v>
      </c>
    </row>
    <row r="230" spans="2:65" s="1" customFormat="1">
      <c r="B230" s="31"/>
      <c r="D230" s="140" t="s">
        <v>196</v>
      </c>
      <c r="F230" s="141" t="s">
        <v>476</v>
      </c>
      <c r="I230" s="142"/>
      <c r="L230" s="31"/>
      <c r="M230" s="143"/>
      <c r="T230" s="52"/>
      <c r="AT230" s="16" t="s">
        <v>196</v>
      </c>
      <c r="AU230" s="16" t="s">
        <v>86</v>
      </c>
    </row>
    <row r="231" spans="2:65" s="12" customFormat="1">
      <c r="B231" s="146"/>
      <c r="D231" s="140" t="s">
        <v>200</v>
      </c>
      <c r="E231" s="147" t="s">
        <v>19</v>
      </c>
      <c r="F231" s="148" t="s">
        <v>365</v>
      </c>
      <c r="H231" s="149">
        <v>28</v>
      </c>
      <c r="I231" s="150"/>
      <c r="L231" s="146"/>
      <c r="M231" s="151"/>
      <c r="T231" s="152"/>
      <c r="AT231" s="147" t="s">
        <v>200</v>
      </c>
      <c r="AU231" s="147" t="s">
        <v>86</v>
      </c>
      <c r="AV231" s="12" t="s">
        <v>86</v>
      </c>
      <c r="AW231" s="12" t="s">
        <v>37</v>
      </c>
      <c r="AX231" s="12" t="s">
        <v>84</v>
      </c>
      <c r="AY231" s="147" t="s">
        <v>187</v>
      </c>
    </row>
    <row r="232" spans="2:65" s="1" customFormat="1" ht="24.15" customHeight="1">
      <c r="B232" s="31"/>
      <c r="C232" s="160" t="s">
        <v>413</v>
      </c>
      <c r="D232" s="160" t="s">
        <v>267</v>
      </c>
      <c r="E232" s="161" t="s">
        <v>840</v>
      </c>
      <c r="F232" s="162" t="s">
        <v>841</v>
      </c>
      <c r="G232" s="163" t="s">
        <v>320</v>
      </c>
      <c r="H232" s="164">
        <v>1</v>
      </c>
      <c r="I232" s="165"/>
      <c r="J232" s="166">
        <f>ROUND(I232*H232,2)</f>
        <v>0</v>
      </c>
      <c r="K232" s="162" t="s">
        <v>193</v>
      </c>
      <c r="L232" s="167"/>
      <c r="M232" s="168" t="s">
        <v>19</v>
      </c>
      <c r="N232" s="169" t="s">
        <v>47</v>
      </c>
      <c r="P232" s="136">
        <f>O232*H232</f>
        <v>0</v>
      </c>
      <c r="Q232" s="136">
        <v>4.0000000000000001E-3</v>
      </c>
      <c r="R232" s="136">
        <f>Q232*H232</f>
        <v>4.0000000000000001E-3</v>
      </c>
      <c r="S232" s="136">
        <v>0</v>
      </c>
      <c r="T232" s="137">
        <f>S232*H232</f>
        <v>0</v>
      </c>
      <c r="AR232" s="138" t="s">
        <v>243</v>
      </c>
      <c r="AT232" s="138" t="s">
        <v>267</v>
      </c>
      <c r="AU232" s="138" t="s">
        <v>86</v>
      </c>
      <c r="AY232" s="16" t="s">
        <v>187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84</v>
      </c>
      <c r="BK232" s="139">
        <f>ROUND(I232*H232,2)</f>
        <v>0</v>
      </c>
      <c r="BL232" s="16" t="s">
        <v>194</v>
      </c>
      <c r="BM232" s="138" t="s">
        <v>1086</v>
      </c>
    </row>
    <row r="233" spans="2:65" s="1" customFormat="1">
      <c r="B233" s="31"/>
      <c r="D233" s="140" t="s">
        <v>196</v>
      </c>
      <c r="F233" s="141" t="s">
        <v>841</v>
      </c>
      <c r="I233" s="142"/>
      <c r="L233" s="31"/>
      <c r="M233" s="143"/>
      <c r="T233" s="52"/>
      <c r="AT233" s="16" t="s">
        <v>196</v>
      </c>
      <c r="AU233" s="16" t="s">
        <v>86</v>
      </c>
    </row>
    <row r="234" spans="2:65" s="12" customFormat="1">
      <c r="B234" s="146"/>
      <c r="D234" s="140" t="s">
        <v>200</v>
      </c>
      <c r="E234" s="147" t="s">
        <v>19</v>
      </c>
      <c r="F234" s="148" t="s">
        <v>84</v>
      </c>
      <c r="H234" s="149">
        <v>1</v>
      </c>
      <c r="I234" s="150"/>
      <c r="L234" s="146"/>
      <c r="M234" s="151"/>
      <c r="T234" s="152"/>
      <c r="AT234" s="147" t="s">
        <v>200</v>
      </c>
      <c r="AU234" s="147" t="s">
        <v>86</v>
      </c>
      <c r="AV234" s="12" t="s">
        <v>86</v>
      </c>
      <c r="AW234" s="12" t="s">
        <v>37</v>
      </c>
      <c r="AX234" s="12" t="s">
        <v>84</v>
      </c>
      <c r="AY234" s="147" t="s">
        <v>187</v>
      </c>
    </row>
    <row r="235" spans="2:65" s="1" customFormat="1" ht="16.5" customHeight="1">
      <c r="B235" s="31"/>
      <c r="C235" s="160" t="s">
        <v>421</v>
      </c>
      <c r="D235" s="160" t="s">
        <v>267</v>
      </c>
      <c r="E235" s="161" t="s">
        <v>1087</v>
      </c>
      <c r="F235" s="162" t="s">
        <v>847</v>
      </c>
      <c r="G235" s="163" t="s">
        <v>320</v>
      </c>
      <c r="H235" s="164">
        <v>2</v>
      </c>
      <c r="I235" s="165"/>
      <c r="J235" s="166">
        <f>ROUND(I235*H235,2)</f>
        <v>0</v>
      </c>
      <c r="K235" s="162" t="s">
        <v>19</v>
      </c>
      <c r="L235" s="167"/>
      <c r="M235" s="168" t="s">
        <v>19</v>
      </c>
      <c r="N235" s="169" t="s">
        <v>47</v>
      </c>
      <c r="P235" s="136">
        <f>O235*H235</f>
        <v>0</v>
      </c>
      <c r="Q235" s="136">
        <v>1.1999999999999999E-3</v>
      </c>
      <c r="R235" s="136">
        <f>Q235*H235</f>
        <v>2.3999999999999998E-3</v>
      </c>
      <c r="S235" s="136">
        <v>0</v>
      </c>
      <c r="T235" s="137">
        <f>S235*H235</f>
        <v>0</v>
      </c>
      <c r="AR235" s="138" t="s">
        <v>243</v>
      </c>
      <c r="AT235" s="138" t="s">
        <v>267</v>
      </c>
      <c r="AU235" s="138" t="s">
        <v>86</v>
      </c>
      <c r="AY235" s="16" t="s">
        <v>187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84</v>
      </c>
      <c r="BK235" s="139">
        <f>ROUND(I235*H235,2)</f>
        <v>0</v>
      </c>
      <c r="BL235" s="16" t="s">
        <v>194</v>
      </c>
      <c r="BM235" s="138" t="s">
        <v>1088</v>
      </c>
    </row>
    <row r="236" spans="2:65" s="1" customFormat="1">
      <c r="B236" s="31"/>
      <c r="D236" s="140" t="s">
        <v>196</v>
      </c>
      <c r="F236" s="141" t="s">
        <v>847</v>
      </c>
      <c r="I236" s="142"/>
      <c r="L236" s="31"/>
      <c r="M236" s="143"/>
      <c r="T236" s="52"/>
      <c r="AT236" s="16" t="s">
        <v>196</v>
      </c>
      <c r="AU236" s="16" t="s">
        <v>86</v>
      </c>
    </row>
    <row r="237" spans="2:65" s="12" customFormat="1">
      <c r="B237" s="146"/>
      <c r="D237" s="140" t="s">
        <v>200</v>
      </c>
      <c r="E237" s="147" t="s">
        <v>19</v>
      </c>
      <c r="F237" s="148" t="s">
        <v>86</v>
      </c>
      <c r="H237" s="149">
        <v>2</v>
      </c>
      <c r="I237" s="150"/>
      <c r="L237" s="146"/>
      <c r="M237" s="151"/>
      <c r="T237" s="152"/>
      <c r="AT237" s="147" t="s">
        <v>200</v>
      </c>
      <c r="AU237" s="147" t="s">
        <v>86</v>
      </c>
      <c r="AV237" s="12" t="s">
        <v>86</v>
      </c>
      <c r="AW237" s="12" t="s">
        <v>37</v>
      </c>
      <c r="AX237" s="12" t="s">
        <v>84</v>
      </c>
      <c r="AY237" s="147" t="s">
        <v>187</v>
      </c>
    </row>
    <row r="238" spans="2:65" s="1" customFormat="1" ht="16.5" customHeight="1">
      <c r="B238" s="31"/>
      <c r="C238" s="160" t="s">
        <v>427</v>
      </c>
      <c r="D238" s="160" t="s">
        <v>267</v>
      </c>
      <c r="E238" s="161" t="s">
        <v>1089</v>
      </c>
      <c r="F238" s="162" t="s">
        <v>1090</v>
      </c>
      <c r="G238" s="163" t="s">
        <v>320</v>
      </c>
      <c r="H238" s="164">
        <v>2</v>
      </c>
      <c r="I238" s="165"/>
      <c r="J238" s="166">
        <f>ROUND(I238*H238,2)</f>
        <v>0</v>
      </c>
      <c r="K238" s="162" t="s">
        <v>19</v>
      </c>
      <c r="L238" s="167"/>
      <c r="M238" s="168" t="s">
        <v>19</v>
      </c>
      <c r="N238" s="169" t="s">
        <v>47</v>
      </c>
      <c r="P238" s="136">
        <f>O238*H238</f>
        <v>0</v>
      </c>
      <c r="Q238" s="136">
        <v>1.8E-3</v>
      </c>
      <c r="R238" s="136">
        <f>Q238*H238</f>
        <v>3.5999999999999999E-3</v>
      </c>
      <c r="S238" s="136">
        <v>0</v>
      </c>
      <c r="T238" s="137">
        <f>S238*H238</f>
        <v>0</v>
      </c>
      <c r="AR238" s="138" t="s">
        <v>243</v>
      </c>
      <c r="AT238" s="138" t="s">
        <v>267</v>
      </c>
      <c r="AU238" s="138" t="s">
        <v>86</v>
      </c>
      <c r="AY238" s="16" t="s">
        <v>187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84</v>
      </c>
      <c r="BK238" s="139">
        <f>ROUND(I238*H238,2)</f>
        <v>0</v>
      </c>
      <c r="BL238" s="16" t="s">
        <v>194</v>
      </c>
      <c r="BM238" s="138" t="s">
        <v>1091</v>
      </c>
    </row>
    <row r="239" spans="2:65" s="1" customFormat="1">
      <c r="B239" s="31"/>
      <c r="D239" s="140" t="s">
        <v>196</v>
      </c>
      <c r="F239" s="141" t="s">
        <v>1090</v>
      </c>
      <c r="I239" s="142"/>
      <c r="L239" s="31"/>
      <c r="M239" s="143"/>
      <c r="T239" s="52"/>
      <c r="AT239" s="16" t="s">
        <v>196</v>
      </c>
      <c r="AU239" s="16" t="s">
        <v>86</v>
      </c>
    </row>
    <row r="240" spans="2:65" s="12" customFormat="1">
      <c r="B240" s="146"/>
      <c r="D240" s="140" t="s">
        <v>200</v>
      </c>
      <c r="E240" s="147" t="s">
        <v>19</v>
      </c>
      <c r="F240" s="148" t="s">
        <v>86</v>
      </c>
      <c r="H240" s="149">
        <v>2</v>
      </c>
      <c r="I240" s="150"/>
      <c r="L240" s="146"/>
      <c r="M240" s="151"/>
      <c r="T240" s="152"/>
      <c r="AT240" s="147" t="s">
        <v>200</v>
      </c>
      <c r="AU240" s="147" t="s">
        <v>86</v>
      </c>
      <c r="AV240" s="12" t="s">
        <v>86</v>
      </c>
      <c r="AW240" s="12" t="s">
        <v>37</v>
      </c>
      <c r="AX240" s="12" t="s">
        <v>84</v>
      </c>
      <c r="AY240" s="147" t="s">
        <v>187</v>
      </c>
    </row>
    <row r="241" spans="2:65" s="1" customFormat="1" ht="24.15" customHeight="1">
      <c r="B241" s="31"/>
      <c r="C241" s="127" t="s">
        <v>431</v>
      </c>
      <c r="D241" s="127" t="s">
        <v>189</v>
      </c>
      <c r="E241" s="128" t="s">
        <v>849</v>
      </c>
      <c r="F241" s="129" t="s">
        <v>850</v>
      </c>
      <c r="G241" s="130" t="s">
        <v>320</v>
      </c>
      <c r="H241" s="131">
        <v>2</v>
      </c>
      <c r="I241" s="132"/>
      <c r="J241" s="133">
        <f>ROUND(I241*H241,2)</f>
        <v>0</v>
      </c>
      <c r="K241" s="129" t="s">
        <v>193</v>
      </c>
      <c r="L241" s="31"/>
      <c r="M241" s="134" t="s">
        <v>19</v>
      </c>
      <c r="N241" s="135" t="s">
        <v>47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194</v>
      </c>
      <c r="AT241" s="138" t="s">
        <v>189</v>
      </c>
      <c r="AU241" s="138" t="s">
        <v>86</v>
      </c>
      <c r="AY241" s="16" t="s">
        <v>187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84</v>
      </c>
      <c r="BK241" s="139">
        <f>ROUND(I241*H241,2)</f>
        <v>0</v>
      </c>
      <c r="BL241" s="16" t="s">
        <v>194</v>
      </c>
      <c r="BM241" s="138" t="s">
        <v>1092</v>
      </c>
    </row>
    <row r="242" spans="2:65" s="1" customFormat="1" ht="28.8">
      <c r="B242" s="31"/>
      <c r="D242" s="140" t="s">
        <v>196</v>
      </c>
      <c r="F242" s="141" t="s">
        <v>852</v>
      </c>
      <c r="I242" s="142"/>
      <c r="L242" s="31"/>
      <c r="M242" s="143"/>
      <c r="T242" s="52"/>
      <c r="AT242" s="16" t="s">
        <v>196</v>
      </c>
      <c r="AU242" s="16" t="s">
        <v>86</v>
      </c>
    </row>
    <row r="243" spans="2:65" s="1" customFormat="1">
      <c r="B243" s="31"/>
      <c r="D243" s="144" t="s">
        <v>198</v>
      </c>
      <c r="F243" s="145" t="s">
        <v>853</v>
      </c>
      <c r="I243" s="142"/>
      <c r="L243" s="31"/>
      <c r="M243" s="143"/>
      <c r="T243" s="52"/>
      <c r="AT243" s="16" t="s">
        <v>198</v>
      </c>
      <c r="AU243" s="16" t="s">
        <v>86</v>
      </c>
    </row>
    <row r="244" spans="2:65" s="12" customFormat="1">
      <c r="B244" s="146"/>
      <c r="D244" s="140" t="s">
        <v>200</v>
      </c>
      <c r="E244" s="147" t="s">
        <v>19</v>
      </c>
      <c r="F244" s="148" t="s">
        <v>86</v>
      </c>
      <c r="H244" s="149">
        <v>2</v>
      </c>
      <c r="I244" s="150"/>
      <c r="L244" s="146"/>
      <c r="M244" s="151"/>
      <c r="T244" s="152"/>
      <c r="AT244" s="147" t="s">
        <v>200</v>
      </c>
      <c r="AU244" s="147" t="s">
        <v>86</v>
      </c>
      <c r="AV244" s="12" t="s">
        <v>86</v>
      </c>
      <c r="AW244" s="12" t="s">
        <v>37</v>
      </c>
      <c r="AX244" s="12" t="s">
        <v>84</v>
      </c>
      <c r="AY244" s="147" t="s">
        <v>187</v>
      </c>
    </row>
    <row r="245" spans="2:65" s="1" customFormat="1" ht="16.5" customHeight="1">
      <c r="B245" s="31"/>
      <c r="C245" s="160" t="s">
        <v>437</v>
      </c>
      <c r="D245" s="160" t="s">
        <v>267</v>
      </c>
      <c r="E245" s="161" t="s">
        <v>854</v>
      </c>
      <c r="F245" s="162" t="s">
        <v>855</v>
      </c>
      <c r="G245" s="163" t="s">
        <v>320</v>
      </c>
      <c r="H245" s="164">
        <v>2</v>
      </c>
      <c r="I245" s="165"/>
      <c r="J245" s="166">
        <f>ROUND(I245*H245,2)</f>
        <v>0</v>
      </c>
      <c r="K245" s="162" t="s">
        <v>193</v>
      </c>
      <c r="L245" s="167"/>
      <c r="M245" s="168" t="s">
        <v>19</v>
      </c>
      <c r="N245" s="169" t="s">
        <v>47</v>
      </c>
      <c r="P245" s="136">
        <f>O245*H245</f>
        <v>0</v>
      </c>
      <c r="Q245" s="136">
        <v>1.2099999999999999E-3</v>
      </c>
      <c r="R245" s="136">
        <f>Q245*H245</f>
        <v>2.4199999999999998E-3</v>
      </c>
      <c r="S245" s="136">
        <v>0</v>
      </c>
      <c r="T245" s="137">
        <f>S245*H245</f>
        <v>0</v>
      </c>
      <c r="AR245" s="138" t="s">
        <v>243</v>
      </c>
      <c r="AT245" s="138" t="s">
        <v>267</v>
      </c>
      <c r="AU245" s="138" t="s">
        <v>86</v>
      </c>
      <c r="AY245" s="16" t="s">
        <v>187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6" t="s">
        <v>84</v>
      </c>
      <c r="BK245" s="139">
        <f>ROUND(I245*H245,2)</f>
        <v>0</v>
      </c>
      <c r="BL245" s="16" t="s">
        <v>194</v>
      </c>
      <c r="BM245" s="138" t="s">
        <v>1093</v>
      </c>
    </row>
    <row r="246" spans="2:65" s="1" customFormat="1">
      <c r="B246" s="31"/>
      <c r="D246" s="140" t="s">
        <v>196</v>
      </c>
      <c r="F246" s="141" t="s">
        <v>855</v>
      </c>
      <c r="I246" s="142"/>
      <c r="L246" s="31"/>
      <c r="M246" s="143"/>
      <c r="T246" s="52"/>
      <c r="AT246" s="16" t="s">
        <v>196</v>
      </c>
      <c r="AU246" s="16" t="s">
        <v>86</v>
      </c>
    </row>
    <row r="247" spans="2:65" s="1" customFormat="1" ht="24.15" customHeight="1">
      <c r="B247" s="31"/>
      <c r="C247" s="127" t="s">
        <v>443</v>
      </c>
      <c r="D247" s="127" t="s">
        <v>189</v>
      </c>
      <c r="E247" s="128" t="s">
        <v>479</v>
      </c>
      <c r="F247" s="129" t="s">
        <v>480</v>
      </c>
      <c r="G247" s="130" t="s">
        <v>320</v>
      </c>
      <c r="H247" s="131">
        <v>7</v>
      </c>
      <c r="I247" s="132"/>
      <c r="J247" s="133">
        <f>ROUND(I247*H247,2)</f>
        <v>0</v>
      </c>
      <c r="K247" s="129" t="s">
        <v>19</v>
      </c>
      <c r="L247" s="31"/>
      <c r="M247" s="134" t="s">
        <v>19</v>
      </c>
      <c r="N247" s="135" t="s">
        <v>47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194</v>
      </c>
      <c r="AT247" s="138" t="s">
        <v>189</v>
      </c>
      <c r="AU247" s="138" t="s">
        <v>86</v>
      </c>
      <c r="AY247" s="16" t="s">
        <v>187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84</v>
      </c>
      <c r="BK247" s="139">
        <f>ROUND(I247*H247,2)</f>
        <v>0</v>
      </c>
      <c r="BL247" s="16" t="s">
        <v>194</v>
      </c>
      <c r="BM247" s="138" t="s">
        <v>1094</v>
      </c>
    </row>
    <row r="248" spans="2:65" s="1" customFormat="1" ht="28.8">
      <c r="B248" s="31"/>
      <c r="D248" s="140" t="s">
        <v>196</v>
      </c>
      <c r="F248" s="141" t="s">
        <v>482</v>
      </c>
      <c r="I248" s="142"/>
      <c r="L248" s="31"/>
      <c r="M248" s="143"/>
      <c r="T248" s="52"/>
      <c r="AT248" s="16" t="s">
        <v>196</v>
      </c>
      <c r="AU248" s="16" t="s">
        <v>86</v>
      </c>
    </row>
    <row r="249" spans="2:65" s="12" customFormat="1">
      <c r="B249" s="146"/>
      <c r="D249" s="140" t="s">
        <v>200</v>
      </c>
      <c r="E249" s="147" t="s">
        <v>19</v>
      </c>
      <c r="F249" s="148" t="s">
        <v>235</v>
      </c>
      <c r="H249" s="149">
        <v>7</v>
      </c>
      <c r="I249" s="150"/>
      <c r="L249" s="146"/>
      <c r="M249" s="151"/>
      <c r="T249" s="152"/>
      <c r="AT249" s="147" t="s">
        <v>200</v>
      </c>
      <c r="AU249" s="147" t="s">
        <v>86</v>
      </c>
      <c r="AV249" s="12" t="s">
        <v>86</v>
      </c>
      <c r="AW249" s="12" t="s">
        <v>37</v>
      </c>
      <c r="AX249" s="12" t="s">
        <v>84</v>
      </c>
      <c r="AY249" s="147" t="s">
        <v>187</v>
      </c>
    </row>
    <row r="250" spans="2:65" s="1" customFormat="1" ht="16.5" customHeight="1">
      <c r="B250" s="31"/>
      <c r="C250" s="160" t="s">
        <v>447</v>
      </c>
      <c r="D250" s="160" t="s">
        <v>267</v>
      </c>
      <c r="E250" s="161" t="s">
        <v>484</v>
      </c>
      <c r="F250" s="162" t="s">
        <v>485</v>
      </c>
      <c r="G250" s="163" t="s">
        <v>320</v>
      </c>
      <c r="H250" s="164">
        <v>7</v>
      </c>
      <c r="I250" s="165"/>
      <c r="J250" s="166">
        <f>ROUND(I250*H250,2)</f>
        <v>0</v>
      </c>
      <c r="K250" s="162" t="s">
        <v>19</v>
      </c>
      <c r="L250" s="167"/>
      <c r="M250" s="168" t="s">
        <v>19</v>
      </c>
      <c r="N250" s="169" t="s">
        <v>47</v>
      </c>
      <c r="P250" s="136">
        <f>O250*H250</f>
        <v>0</v>
      </c>
      <c r="Q250" s="136">
        <v>1.2099999999999999E-3</v>
      </c>
      <c r="R250" s="136">
        <f>Q250*H250</f>
        <v>8.4700000000000001E-3</v>
      </c>
      <c r="S250" s="136">
        <v>0</v>
      </c>
      <c r="T250" s="137">
        <f>S250*H250</f>
        <v>0</v>
      </c>
      <c r="AR250" s="138" t="s">
        <v>243</v>
      </c>
      <c r="AT250" s="138" t="s">
        <v>267</v>
      </c>
      <c r="AU250" s="138" t="s">
        <v>86</v>
      </c>
      <c r="AY250" s="16" t="s">
        <v>187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84</v>
      </c>
      <c r="BK250" s="139">
        <f>ROUND(I250*H250,2)</f>
        <v>0</v>
      </c>
      <c r="BL250" s="16" t="s">
        <v>194</v>
      </c>
      <c r="BM250" s="138" t="s">
        <v>1095</v>
      </c>
    </row>
    <row r="251" spans="2:65" s="1" customFormat="1">
      <c r="B251" s="31"/>
      <c r="D251" s="140" t="s">
        <v>196</v>
      </c>
      <c r="F251" s="141" t="s">
        <v>485</v>
      </c>
      <c r="I251" s="142"/>
      <c r="L251" s="31"/>
      <c r="M251" s="143"/>
      <c r="T251" s="52"/>
      <c r="AT251" s="16" t="s">
        <v>196</v>
      </c>
      <c r="AU251" s="16" t="s">
        <v>86</v>
      </c>
    </row>
    <row r="252" spans="2:65" s="1" customFormat="1" ht="24.15" customHeight="1">
      <c r="B252" s="31"/>
      <c r="C252" s="127" t="s">
        <v>451</v>
      </c>
      <c r="D252" s="127" t="s">
        <v>189</v>
      </c>
      <c r="E252" s="128" t="s">
        <v>867</v>
      </c>
      <c r="F252" s="129" t="s">
        <v>868</v>
      </c>
      <c r="G252" s="130" t="s">
        <v>320</v>
      </c>
      <c r="H252" s="131">
        <v>2</v>
      </c>
      <c r="I252" s="132"/>
      <c r="J252" s="133">
        <f>ROUND(I252*H252,2)</f>
        <v>0</v>
      </c>
      <c r="K252" s="129" t="s">
        <v>193</v>
      </c>
      <c r="L252" s="31"/>
      <c r="M252" s="134" t="s">
        <v>19</v>
      </c>
      <c r="N252" s="135" t="s">
        <v>47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194</v>
      </c>
      <c r="AT252" s="138" t="s">
        <v>189</v>
      </c>
      <c r="AU252" s="138" t="s">
        <v>86</v>
      </c>
      <c r="AY252" s="16" t="s">
        <v>187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84</v>
      </c>
      <c r="BK252" s="139">
        <f>ROUND(I252*H252,2)</f>
        <v>0</v>
      </c>
      <c r="BL252" s="16" t="s">
        <v>194</v>
      </c>
      <c r="BM252" s="138" t="s">
        <v>1096</v>
      </c>
    </row>
    <row r="253" spans="2:65" s="1" customFormat="1" ht="28.8">
      <c r="B253" s="31"/>
      <c r="D253" s="140" t="s">
        <v>196</v>
      </c>
      <c r="F253" s="141" t="s">
        <v>870</v>
      </c>
      <c r="I253" s="142"/>
      <c r="L253" s="31"/>
      <c r="M253" s="143"/>
      <c r="T253" s="52"/>
      <c r="AT253" s="16" t="s">
        <v>196</v>
      </c>
      <c r="AU253" s="16" t="s">
        <v>86</v>
      </c>
    </row>
    <row r="254" spans="2:65" s="1" customFormat="1">
      <c r="B254" s="31"/>
      <c r="D254" s="144" t="s">
        <v>198</v>
      </c>
      <c r="F254" s="145" t="s">
        <v>871</v>
      </c>
      <c r="I254" s="142"/>
      <c r="L254" s="31"/>
      <c r="M254" s="143"/>
      <c r="T254" s="52"/>
      <c r="AT254" s="16" t="s">
        <v>198</v>
      </c>
      <c r="AU254" s="16" t="s">
        <v>86</v>
      </c>
    </row>
    <row r="255" spans="2:65" s="12" customFormat="1">
      <c r="B255" s="146"/>
      <c r="D255" s="140" t="s">
        <v>200</v>
      </c>
      <c r="E255" s="147" t="s">
        <v>19</v>
      </c>
      <c r="F255" s="148" t="s">
        <v>86</v>
      </c>
      <c r="H255" s="149">
        <v>2</v>
      </c>
      <c r="I255" s="150"/>
      <c r="L255" s="146"/>
      <c r="M255" s="151"/>
      <c r="T255" s="152"/>
      <c r="AT255" s="147" t="s">
        <v>200</v>
      </c>
      <c r="AU255" s="147" t="s">
        <v>86</v>
      </c>
      <c r="AV255" s="12" t="s">
        <v>86</v>
      </c>
      <c r="AW255" s="12" t="s">
        <v>37</v>
      </c>
      <c r="AX255" s="12" t="s">
        <v>84</v>
      </c>
      <c r="AY255" s="147" t="s">
        <v>187</v>
      </c>
    </row>
    <row r="256" spans="2:65" s="1" customFormat="1" ht="16.5" customHeight="1">
      <c r="B256" s="31"/>
      <c r="C256" s="160" t="s">
        <v>457</v>
      </c>
      <c r="D256" s="160" t="s">
        <v>267</v>
      </c>
      <c r="E256" s="161" t="s">
        <v>872</v>
      </c>
      <c r="F256" s="162" t="s">
        <v>873</v>
      </c>
      <c r="G256" s="163" t="s">
        <v>320</v>
      </c>
      <c r="H256" s="164">
        <v>2</v>
      </c>
      <c r="I256" s="165"/>
      <c r="J256" s="166">
        <f>ROUND(I256*H256,2)</f>
        <v>0</v>
      </c>
      <c r="K256" s="162" t="s">
        <v>193</v>
      </c>
      <c r="L256" s="167"/>
      <c r="M256" s="168" t="s">
        <v>19</v>
      </c>
      <c r="N256" s="169" t="s">
        <v>47</v>
      </c>
      <c r="P256" s="136">
        <f>O256*H256</f>
        <v>0</v>
      </c>
      <c r="Q256" s="136">
        <v>1.1999999999999999E-3</v>
      </c>
      <c r="R256" s="136">
        <f>Q256*H256</f>
        <v>2.3999999999999998E-3</v>
      </c>
      <c r="S256" s="136">
        <v>0</v>
      </c>
      <c r="T256" s="137">
        <f>S256*H256</f>
        <v>0</v>
      </c>
      <c r="AR256" s="138" t="s">
        <v>243</v>
      </c>
      <c r="AT256" s="138" t="s">
        <v>267</v>
      </c>
      <c r="AU256" s="138" t="s">
        <v>86</v>
      </c>
      <c r="AY256" s="16" t="s">
        <v>187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84</v>
      </c>
      <c r="BK256" s="139">
        <f>ROUND(I256*H256,2)</f>
        <v>0</v>
      </c>
      <c r="BL256" s="16" t="s">
        <v>194</v>
      </c>
      <c r="BM256" s="138" t="s">
        <v>1097</v>
      </c>
    </row>
    <row r="257" spans="2:65" s="1" customFormat="1">
      <c r="B257" s="31"/>
      <c r="D257" s="140" t="s">
        <v>196</v>
      </c>
      <c r="F257" s="141" t="s">
        <v>873</v>
      </c>
      <c r="I257" s="142"/>
      <c r="L257" s="31"/>
      <c r="M257" s="143"/>
      <c r="T257" s="52"/>
      <c r="AT257" s="16" t="s">
        <v>196</v>
      </c>
      <c r="AU257" s="16" t="s">
        <v>86</v>
      </c>
    </row>
    <row r="258" spans="2:65" s="1" customFormat="1" ht="21.75" customHeight="1">
      <c r="B258" s="31"/>
      <c r="C258" s="127" t="s">
        <v>464</v>
      </c>
      <c r="D258" s="127" t="s">
        <v>189</v>
      </c>
      <c r="E258" s="128" t="s">
        <v>528</v>
      </c>
      <c r="F258" s="129" t="s">
        <v>529</v>
      </c>
      <c r="G258" s="130" t="s">
        <v>460</v>
      </c>
      <c r="H258" s="131">
        <v>594.6</v>
      </c>
      <c r="I258" s="132"/>
      <c r="J258" s="133">
        <f>ROUND(I258*H258,2)</f>
        <v>0</v>
      </c>
      <c r="K258" s="129" t="s">
        <v>193</v>
      </c>
      <c r="L258" s="31"/>
      <c r="M258" s="134" t="s">
        <v>19</v>
      </c>
      <c r="N258" s="135" t="s">
        <v>47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194</v>
      </c>
      <c r="AT258" s="138" t="s">
        <v>189</v>
      </c>
      <c r="AU258" s="138" t="s">
        <v>86</v>
      </c>
      <c r="AY258" s="16" t="s">
        <v>187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84</v>
      </c>
      <c r="BK258" s="139">
        <f>ROUND(I258*H258,2)</f>
        <v>0</v>
      </c>
      <c r="BL258" s="16" t="s">
        <v>194</v>
      </c>
      <c r="BM258" s="138" t="s">
        <v>1098</v>
      </c>
    </row>
    <row r="259" spans="2:65" s="1" customFormat="1">
      <c r="B259" s="31"/>
      <c r="D259" s="140" t="s">
        <v>196</v>
      </c>
      <c r="F259" s="141" t="s">
        <v>531</v>
      </c>
      <c r="I259" s="142"/>
      <c r="L259" s="31"/>
      <c r="M259" s="143"/>
      <c r="T259" s="52"/>
      <c r="AT259" s="16" t="s">
        <v>196</v>
      </c>
      <c r="AU259" s="16" t="s">
        <v>86</v>
      </c>
    </row>
    <row r="260" spans="2:65" s="1" customFormat="1">
      <c r="B260" s="31"/>
      <c r="D260" s="144" t="s">
        <v>198</v>
      </c>
      <c r="F260" s="145" t="s">
        <v>532</v>
      </c>
      <c r="I260" s="142"/>
      <c r="L260" s="31"/>
      <c r="M260" s="143"/>
      <c r="T260" s="52"/>
      <c r="AT260" s="16" t="s">
        <v>198</v>
      </c>
      <c r="AU260" s="16" t="s">
        <v>86</v>
      </c>
    </row>
    <row r="261" spans="2:65" s="12" customFormat="1">
      <c r="B261" s="146"/>
      <c r="D261" s="140" t="s">
        <v>200</v>
      </c>
      <c r="E261" s="147" t="s">
        <v>19</v>
      </c>
      <c r="F261" s="148" t="s">
        <v>716</v>
      </c>
      <c r="H261" s="149">
        <v>594.6</v>
      </c>
      <c r="I261" s="150"/>
      <c r="L261" s="146"/>
      <c r="M261" s="151"/>
      <c r="T261" s="152"/>
      <c r="AT261" s="147" t="s">
        <v>200</v>
      </c>
      <c r="AU261" s="147" t="s">
        <v>86</v>
      </c>
      <c r="AV261" s="12" t="s">
        <v>86</v>
      </c>
      <c r="AW261" s="12" t="s">
        <v>37</v>
      </c>
      <c r="AX261" s="12" t="s">
        <v>84</v>
      </c>
      <c r="AY261" s="147" t="s">
        <v>187</v>
      </c>
    </row>
    <row r="262" spans="2:65" s="1" customFormat="1" ht="24.15" customHeight="1">
      <c r="B262" s="31"/>
      <c r="C262" s="127" t="s">
        <v>468</v>
      </c>
      <c r="D262" s="127" t="s">
        <v>189</v>
      </c>
      <c r="E262" s="128" t="s">
        <v>534</v>
      </c>
      <c r="F262" s="129" t="s">
        <v>535</v>
      </c>
      <c r="G262" s="130" t="s">
        <v>460</v>
      </c>
      <c r="H262" s="131">
        <v>594.6</v>
      </c>
      <c r="I262" s="132"/>
      <c r="J262" s="133">
        <f>ROUND(I262*H262,2)</f>
        <v>0</v>
      </c>
      <c r="K262" s="129" t="s">
        <v>193</v>
      </c>
      <c r="L262" s="31"/>
      <c r="M262" s="134" t="s">
        <v>19</v>
      </c>
      <c r="N262" s="135" t="s">
        <v>47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194</v>
      </c>
      <c r="AT262" s="138" t="s">
        <v>189</v>
      </c>
      <c r="AU262" s="138" t="s">
        <v>86</v>
      </c>
      <c r="AY262" s="16" t="s">
        <v>187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84</v>
      </c>
      <c r="BK262" s="139">
        <f>ROUND(I262*H262,2)</f>
        <v>0</v>
      </c>
      <c r="BL262" s="16" t="s">
        <v>194</v>
      </c>
      <c r="BM262" s="138" t="s">
        <v>1099</v>
      </c>
    </row>
    <row r="263" spans="2:65" s="1" customFormat="1">
      <c r="B263" s="31"/>
      <c r="D263" s="140" t="s">
        <v>196</v>
      </c>
      <c r="F263" s="141" t="s">
        <v>535</v>
      </c>
      <c r="I263" s="142"/>
      <c r="L263" s="31"/>
      <c r="M263" s="143"/>
      <c r="T263" s="52"/>
      <c r="AT263" s="16" t="s">
        <v>196</v>
      </c>
      <c r="AU263" s="16" t="s">
        <v>86</v>
      </c>
    </row>
    <row r="264" spans="2:65" s="1" customFormat="1">
      <c r="B264" s="31"/>
      <c r="D264" s="144" t="s">
        <v>198</v>
      </c>
      <c r="F264" s="145" t="s">
        <v>537</v>
      </c>
      <c r="I264" s="142"/>
      <c r="L264" s="31"/>
      <c r="M264" s="143"/>
      <c r="T264" s="52"/>
      <c r="AT264" s="16" t="s">
        <v>198</v>
      </c>
      <c r="AU264" s="16" t="s">
        <v>86</v>
      </c>
    </row>
    <row r="265" spans="2:65" s="12" customFormat="1">
      <c r="B265" s="146"/>
      <c r="D265" s="140" t="s">
        <v>200</v>
      </c>
      <c r="E265" s="147" t="s">
        <v>19</v>
      </c>
      <c r="F265" s="148" t="s">
        <v>716</v>
      </c>
      <c r="H265" s="149">
        <v>594.6</v>
      </c>
      <c r="I265" s="150"/>
      <c r="L265" s="146"/>
      <c r="M265" s="151"/>
      <c r="T265" s="152"/>
      <c r="AT265" s="147" t="s">
        <v>200</v>
      </c>
      <c r="AU265" s="147" t="s">
        <v>86</v>
      </c>
      <c r="AV265" s="12" t="s">
        <v>86</v>
      </c>
      <c r="AW265" s="12" t="s">
        <v>37</v>
      </c>
      <c r="AX265" s="12" t="s">
        <v>84</v>
      </c>
      <c r="AY265" s="147" t="s">
        <v>187</v>
      </c>
    </row>
    <row r="266" spans="2:65" s="1" customFormat="1" ht="24.15" customHeight="1">
      <c r="B266" s="31"/>
      <c r="C266" s="127" t="s">
        <v>474</v>
      </c>
      <c r="D266" s="127" t="s">
        <v>189</v>
      </c>
      <c r="E266" s="128" t="s">
        <v>539</v>
      </c>
      <c r="F266" s="129" t="s">
        <v>540</v>
      </c>
      <c r="G266" s="130" t="s">
        <v>320</v>
      </c>
      <c r="H266" s="131">
        <v>4</v>
      </c>
      <c r="I266" s="132"/>
      <c r="J266" s="133">
        <f>ROUND(I266*H266,2)</f>
        <v>0</v>
      </c>
      <c r="K266" s="129" t="s">
        <v>193</v>
      </c>
      <c r="L266" s="31"/>
      <c r="M266" s="134" t="s">
        <v>19</v>
      </c>
      <c r="N266" s="135" t="s">
        <v>47</v>
      </c>
      <c r="P266" s="136">
        <f>O266*H266</f>
        <v>0</v>
      </c>
      <c r="Q266" s="136">
        <v>0.45937</v>
      </c>
      <c r="R266" s="136">
        <f>Q266*H266</f>
        <v>1.83748</v>
      </c>
      <c r="S266" s="136">
        <v>0</v>
      </c>
      <c r="T266" s="137">
        <f>S266*H266</f>
        <v>0</v>
      </c>
      <c r="AR266" s="138" t="s">
        <v>194</v>
      </c>
      <c r="AT266" s="138" t="s">
        <v>189</v>
      </c>
      <c r="AU266" s="138" t="s">
        <v>86</v>
      </c>
      <c r="AY266" s="16" t="s">
        <v>187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84</v>
      </c>
      <c r="BK266" s="139">
        <f>ROUND(I266*H266,2)</f>
        <v>0</v>
      </c>
      <c r="BL266" s="16" t="s">
        <v>194</v>
      </c>
      <c r="BM266" s="138" t="s">
        <v>1100</v>
      </c>
    </row>
    <row r="267" spans="2:65" s="1" customFormat="1" ht="19.2">
      <c r="B267" s="31"/>
      <c r="D267" s="140" t="s">
        <v>196</v>
      </c>
      <c r="F267" s="141" t="s">
        <v>542</v>
      </c>
      <c r="I267" s="142"/>
      <c r="L267" s="31"/>
      <c r="M267" s="143"/>
      <c r="T267" s="52"/>
      <c r="AT267" s="16" t="s">
        <v>196</v>
      </c>
      <c r="AU267" s="16" t="s">
        <v>86</v>
      </c>
    </row>
    <row r="268" spans="2:65" s="1" customFormat="1">
      <c r="B268" s="31"/>
      <c r="D268" s="144" t="s">
        <v>198</v>
      </c>
      <c r="F268" s="145" t="s">
        <v>543</v>
      </c>
      <c r="I268" s="142"/>
      <c r="L268" s="31"/>
      <c r="M268" s="143"/>
      <c r="T268" s="52"/>
      <c r="AT268" s="16" t="s">
        <v>198</v>
      </c>
      <c r="AU268" s="16" t="s">
        <v>86</v>
      </c>
    </row>
    <row r="269" spans="2:65" s="12" customFormat="1">
      <c r="B269" s="146"/>
      <c r="D269" s="140" t="s">
        <v>200</v>
      </c>
      <c r="E269" s="147" t="s">
        <v>19</v>
      </c>
      <c r="F269" s="148" t="s">
        <v>194</v>
      </c>
      <c r="H269" s="149">
        <v>4</v>
      </c>
      <c r="I269" s="150"/>
      <c r="L269" s="146"/>
      <c r="M269" s="151"/>
      <c r="T269" s="152"/>
      <c r="AT269" s="147" t="s">
        <v>200</v>
      </c>
      <c r="AU269" s="147" t="s">
        <v>86</v>
      </c>
      <c r="AV269" s="12" t="s">
        <v>86</v>
      </c>
      <c r="AW269" s="12" t="s">
        <v>37</v>
      </c>
      <c r="AX269" s="12" t="s">
        <v>84</v>
      </c>
      <c r="AY269" s="147" t="s">
        <v>187</v>
      </c>
    </row>
    <row r="270" spans="2:65" s="1" customFormat="1" ht="24.15" customHeight="1">
      <c r="B270" s="31"/>
      <c r="C270" s="127" t="s">
        <v>478</v>
      </c>
      <c r="D270" s="127" t="s">
        <v>189</v>
      </c>
      <c r="E270" s="128" t="s">
        <v>555</v>
      </c>
      <c r="F270" s="129" t="s">
        <v>556</v>
      </c>
      <c r="G270" s="130" t="s">
        <v>320</v>
      </c>
      <c r="H270" s="131">
        <v>2</v>
      </c>
      <c r="I270" s="132"/>
      <c r="J270" s="133">
        <f>ROUND(I270*H270,2)</f>
        <v>0</v>
      </c>
      <c r="K270" s="129" t="s">
        <v>193</v>
      </c>
      <c r="L270" s="31"/>
      <c r="M270" s="134" t="s">
        <v>19</v>
      </c>
      <c r="N270" s="135" t="s">
        <v>47</v>
      </c>
      <c r="P270" s="136">
        <f>O270*H270</f>
        <v>0</v>
      </c>
      <c r="Q270" s="136">
        <v>1.6000000000000001E-4</v>
      </c>
      <c r="R270" s="136">
        <f>Q270*H270</f>
        <v>3.2000000000000003E-4</v>
      </c>
      <c r="S270" s="136">
        <v>0</v>
      </c>
      <c r="T270" s="137">
        <f>S270*H270</f>
        <v>0</v>
      </c>
      <c r="AR270" s="138" t="s">
        <v>194</v>
      </c>
      <c r="AT270" s="138" t="s">
        <v>189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194</v>
      </c>
      <c r="BM270" s="138" t="s">
        <v>1101</v>
      </c>
    </row>
    <row r="271" spans="2:65" s="1" customFormat="1" ht="19.2">
      <c r="B271" s="31"/>
      <c r="D271" s="140" t="s">
        <v>196</v>
      </c>
      <c r="F271" s="141" t="s">
        <v>558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" customFormat="1">
      <c r="B272" s="31"/>
      <c r="D272" s="144" t="s">
        <v>198</v>
      </c>
      <c r="F272" s="145" t="s">
        <v>559</v>
      </c>
      <c r="I272" s="142"/>
      <c r="L272" s="31"/>
      <c r="M272" s="143"/>
      <c r="T272" s="52"/>
      <c r="AT272" s="16" t="s">
        <v>198</v>
      </c>
      <c r="AU272" s="16" t="s">
        <v>86</v>
      </c>
    </row>
    <row r="273" spans="2:65" s="12" customFormat="1">
      <c r="B273" s="146"/>
      <c r="D273" s="140" t="s">
        <v>200</v>
      </c>
      <c r="E273" s="147" t="s">
        <v>19</v>
      </c>
      <c r="F273" s="148" t="s">
        <v>86</v>
      </c>
      <c r="H273" s="149">
        <v>2</v>
      </c>
      <c r="I273" s="150"/>
      <c r="L273" s="146"/>
      <c r="M273" s="151"/>
      <c r="T273" s="152"/>
      <c r="AT273" s="147" t="s">
        <v>200</v>
      </c>
      <c r="AU273" s="147" t="s">
        <v>86</v>
      </c>
      <c r="AV273" s="12" t="s">
        <v>86</v>
      </c>
      <c r="AW273" s="12" t="s">
        <v>37</v>
      </c>
      <c r="AX273" s="12" t="s">
        <v>84</v>
      </c>
      <c r="AY273" s="147" t="s">
        <v>187</v>
      </c>
    </row>
    <row r="274" spans="2:65" s="1" customFormat="1" ht="24.15" customHeight="1">
      <c r="B274" s="31"/>
      <c r="C274" s="160" t="s">
        <v>483</v>
      </c>
      <c r="D274" s="160" t="s">
        <v>267</v>
      </c>
      <c r="E274" s="161" t="s">
        <v>561</v>
      </c>
      <c r="F274" s="162" t="s">
        <v>562</v>
      </c>
      <c r="G274" s="163" t="s">
        <v>320</v>
      </c>
      <c r="H274" s="164">
        <v>2</v>
      </c>
      <c r="I274" s="165"/>
      <c r="J274" s="166">
        <f>ROUND(I274*H274,2)</f>
        <v>0</v>
      </c>
      <c r="K274" s="162" t="s">
        <v>19</v>
      </c>
      <c r="L274" s="167"/>
      <c r="M274" s="168" t="s">
        <v>19</v>
      </c>
      <c r="N274" s="169" t="s">
        <v>47</v>
      </c>
      <c r="P274" s="136">
        <f>O274*H274</f>
        <v>0</v>
      </c>
      <c r="Q274" s="136">
        <v>2.5000000000000001E-2</v>
      </c>
      <c r="R274" s="136">
        <f>Q274*H274</f>
        <v>0.05</v>
      </c>
      <c r="S274" s="136">
        <v>0</v>
      </c>
      <c r="T274" s="137">
        <f>S274*H274</f>
        <v>0</v>
      </c>
      <c r="AR274" s="138" t="s">
        <v>243</v>
      </c>
      <c r="AT274" s="138" t="s">
        <v>267</v>
      </c>
      <c r="AU274" s="138" t="s">
        <v>86</v>
      </c>
      <c r="AY274" s="16" t="s">
        <v>187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84</v>
      </c>
      <c r="BK274" s="139">
        <f>ROUND(I274*H274,2)</f>
        <v>0</v>
      </c>
      <c r="BL274" s="16" t="s">
        <v>194</v>
      </c>
      <c r="BM274" s="138" t="s">
        <v>1102</v>
      </c>
    </row>
    <row r="275" spans="2:65" s="1" customFormat="1" ht="19.2">
      <c r="B275" s="31"/>
      <c r="D275" s="140" t="s">
        <v>196</v>
      </c>
      <c r="F275" s="141" t="s">
        <v>562</v>
      </c>
      <c r="I275" s="142"/>
      <c r="L275" s="31"/>
      <c r="M275" s="143"/>
      <c r="T275" s="52"/>
      <c r="AT275" s="16" t="s">
        <v>196</v>
      </c>
      <c r="AU275" s="16" t="s">
        <v>86</v>
      </c>
    </row>
    <row r="276" spans="2:65" s="1" customFormat="1" ht="16.5" customHeight="1">
      <c r="B276" s="31"/>
      <c r="C276" s="127" t="s">
        <v>487</v>
      </c>
      <c r="D276" s="127" t="s">
        <v>189</v>
      </c>
      <c r="E276" s="128" t="s">
        <v>565</v>
      </c>
      <c r="F276" s="129" t="s">
        <v>566</v>
      </c>
      <c r="G276" s="130" t="s">
        <v>460</v>
      </c>
      <c r="H276" s="131">
        <v>597.6</v>
      </c>
      <c r="I276" s="132"/>
      <c r="J276" s="133">
        <f>ROUND(I276*H276,2)</f>
        <v>0</v>
      </c>
      <c r="K276" s="129" t="s">
        <v>193</v>
      </c>
      <c r="L276" s="31"/>
      <c r="M276" s="134" t="s">
        <v>19</v>
      </c>
      <c r="N276" s="135" t="s">
        <v>47</v>
      </c>
      <c r="P276" s="136">
        <f>O276*H276</f>
        <v>0</v>
      </c>
      <c r="Q276" s="136">
        <v>1.9000000000000001E-4</v>
      </c>
      <c r="R276" s="136">
        <f>Q276*H276</f>
        <v>0.11354400000000001</v>
      </c>
      <c r="S276" s="136">
        <v>0</v>
      </c>
      <c r="T276" s="137">
        <f>S276*H276</f>
        <v>0</v>
      </c>
      <c r="AR276" s="138" t="s">
        <v>194</v>
      </c>
      <c r="AT276" s="138" t="s">
        <v>189</v>
      </c>
      <c r="AU276" s="138" t="s">
        <v>86</v>
      </c>
      <c r="AY276" s="16" t="s">
        <v>187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84</v>
      </c>
      <c r="BK276" s="139">
        <f>ROUND(I276*H276,2)</f>
        <v>0</v>
      </c>
      <c r="BL276" s="16" t="s">
        <v>194</v>
      </c>
      <c r="BM276" s="138" t="s">
        <v>1103</v>
      </c>
    </row>
    <row r="277" spans="2:65" s="1" customFormat="1">
      <c r="B277" s="31"/>
      <c r="D277" s="140" t="s">
        <v>196</v>
      </c>
      <c r="F277" s="141" t="s">
        <v>568</v>
      </c>
      <c r="I277" s="142"/>
      <c r="L277" s="31"/>
      <c r="M277" s="143"/>
      <c r="T277" s="52"/>
      <c r="AT277" s="16" t="s">
        <v>196</v>
      </c>
      <c r="AU277" s="16" t="s">
        <v>86</v>
      </c>
    </row>
    <row r="278" spans="2:65" s="1" customFormat="1">
      <c r="B278" s="31"/>
      <c r="D278" s="144" t="s">
        <v>198</v>
      </c>
      <c r="F278" s="145" t="s">
        <v>569</v>
      </c>
      <c r="I278" s="142"/>
      <c r="L278" s="31"/>
      <c r="M278" s="143"/>
      <c r="T278" s="52"/>
      <c r="AT278" s="16" t="s">
        <v>198</v>
      </c>
      <c r="AU278" s="16" t="s">
        <v>86</v>
      </c>
    </row>
    <row r="279" spans="2:65" s="12" customFormat="1">
      <c r="B279" s="146"/>
      <c r="D279" s="140" t="s">
        <v>200</v>
      </c>
      <c r="E279" s="147" t="s">
        <v>19</v>
      </c>
      <c r="F279" s="148" t="s">
        <v>914</v>
      </c>
      <c r="H279" s="149">
        <v>597.6</v>
      </c>
      <c r="I279" s="150"/>
      <c r="L279" s="146"/>
      <c r="M279" s="151"/>
      <c r="T279" s="152"/>
      <c r="AT279" s="147" t="s">
        <v>200</v>
      </c>
      <c r="AU279" s="147" t="s">
        <v>86</v>
      </c>
      <c r="AV279" s="12" t="s">
        <v>86</v>
      </c>
      <c r="AW279" s="12" t="s">
        <v>37</v>
      </c>
      <c r="AX279" s="12" t="s">
        <v>84</v>
      </c>
      <c r="AY279" s="147" t="s">
        <v>187</v>
      </c>
    </row>
    <row r="280" spans="2:65" s="1" customFormat="1" ht="21.75" customHeight="1">
      <c r="B280" s="31"/>
      <c r="C280" s="127" t="s">
        <v>493</v>
      </c>
      <c r="D280" s="127" t="s">
        <v>189</v>
      </c>
      <c r="E280" s="128" t="s">
        <v>572</v>
      </c>
      <c r="F280" s="129" t="s">
        <v>573</v>
      </c>
      <c r="G280" s="130" t="s">
        <v>460</v>
      </c>
      <c r="H280" s="131">
        <v>594.6</v>
      </c>
      <c r="I280" s="132"/>
      <c r="J280" s="133">
        <f>ROUND(I280*H280,2)</f>
        <v>0</v>
      </c>
      <c r="K280" s="129" t="s">
        <v>193</v>
      </c>
      <c r="L280" s="31"/>
      <c r="M280" s="134" t="s">
        <v>19</v>
      </c>
      <c r="N280" s="135" t="s">
        <v>47</v>
      </c>
      <c r="P280" s="136">
        <f>O280*H280</f>
        <v>0</v>
      </c>
      <c r="Q280" s="136">
        <v>6.9999999999999994E-5</v>
      </c>
      <c r="R280" s="136">
        <f>Q280*H280</f>
        <v>4.1621999999999999E-2</v>
      </c>
      <c r="S280" s="136">
        <v>0</v>
      </c>
      <c r="T280" s="137">
        <f>S280*H280</f>
        <v>0</v>
      </c>
      <c r="AR280" s="138" t="s">
        <v>194</v>
      </c>
      <c r="AT280" s="138" t="s">
        <v>189</v>
      </c>
      <c r="AU280" s="138" t="s">
        <v>86</v>
      </c>
      <c r="AY280" s="16" t="s">
        <v>187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6" t="s">
        <v>84</v>
      </c>
      <c r="BK280" s="139">
        <f>ROUND(I280*H280,2)</f>
        <v>0</v>
      </c>
      <c r="BL280" s="16" t="s">
        <v>194</v>
      </c>
      <c r="BM280" s="138" t="s">
        <v>1104</v>
      </c>
    </row>
    <row r="281" spans="2:65" s="1" customFormat="1">
      <c r="B281" s="31"/>
      <c r="D281" s="140" t="s">
        <v>196</v>
      </c>
      <c r="F281" s="141" t="s">
        <v>575</v>
      </c>
      <c r="I281" s="142"/>
      <c r="L281" s="31"/>
      <c r="M281" s="143"/>
      <c r="T281" s="52"/>
      <c r="AT281" s="16" t="s">
        <v>196</v>
      </c>
      <c r="AU281" s="16" t="s">
        <v>86</v>
      </c>
    </row>
    <row r="282" spans="2:65" s="1" customFormat="1">
      <c r="B282" s="31"/>
      <c r="D282" s="144" t="s">
        <v>198</v>
      </c>
      <c r="F282" s="145" t="s">
        <v>576</v>
      </c>
      <c r="I282" s="142"/>
      <c r="L282" s="31"/>
      <c r="M282" s="143"/>
      <c r="T282" s="52"/>
      <c r="AT282" s="16" t="s">
        <v>198</v>
      </c>
      <c r="AU282" s="16" t="s">
        <v>86</v>
      </c>
    </row>
    <row r="283" spans="2:65" s="12" customFormat="1">
      <c r="B283" s="146"/>
      <c r="D283" s="140" t="s">
        <v>200</v>
      </c>
      <c r="E283" s="147" t="s">
        <v>19</v>
      </c>
      <c r="F283" s="148" t="s">
        <v>716</v>
      </c>
      <c r="H283" s="149">
        <v>594.6</v>
      </c>
      <c r="I283" s="150"/>
      <c r="L283" s="146"/>
      <c r="M283" s="151"/>
      <c r="T283" s="152"/>
      <c r="AT283" s="147" t="s">
        <v>200</v>
      </c>
      <c r="AU283" s="147" t="s">
        <v>86</v>
      </c>
      <c r="AV283" s="12" t="s">
        <v>86</v>
      </c>
      <c r="AW283" s="12" t="s">
        <v>37</v>
      </c>
      <c r="AX283" s="12" t="s">
        <v>84</v>
      </c>
      <c r="AY283" s="147" t="s">
        <v>187</v>
      </c>
    </row>
    <row r="284" spans="2:65" s="11" customFormat="1" ht="22.8" customHeight="1">
      <c r="B284" s="115"/>
      <c r="D284" s="116" t="s">
        <v>75</v>
      </c>
      <c r="E284" s="125" t="s">
        <v>252</v>
      </c>
      <c r="F284" s="125" t="s">
        <v>577</v>
      </c>
      <c r="I284" s="118"/>
      <c r="J284" s="126">
        <f>BK284</f>
        <v>0</v>
      </c>
      <c r="L284" s="115"/>
      <c r="M284" s="120"/>
      <c r="P284" s="121">
        <f>SUM(P285:P292)</f>
        <v>0</v>
      </c>
      <c r="R284" s="121">
        <f>SUM(R285:R292)</f>
        <v>3.2139999999999998E-3</v>
      </c>
      <c r="T284" s="122">
        <f>SUM(T285:T292)</f>
        <v>1.035E-2</v>
      </c>
      <c r="AR284" s="116" t="s">
        <v>84</v>
      </c>
      <c r="AT284" s="123" t="s">
        <v>75</v>
      </c>
      <c r="AU284" s="123" t="s">
        <v>84</v>
      </c>
      <c r="AY284" s="116" t="s">
        <v>187</v>
      </c>
      <c r="BK284" s="124">
        <f>SUM(BK285:BK292)</f>
        <v>0</v>
      </c>
    </row>
    <row r="285" spans="2:65" s="1" customFormat="1" ht="24.15" customHeight="1">
      <c r="B285" s="31"/>
      <c r="C285" s="127" t="s">
        <v>497</v>
      </c>
      <c r="D285" s="127" t="s">
        <v>189</v>
      </c>
      <c r="E285" s="128" t="s">
        <v>608</v>
      </c>
      <c r="F285" s="129" t="s">
        <v>609</v>
      </c>
      <c r="G285" s="130" t="s">
        <v>460</v>
      </c>
      <c r="H285" s="131">
        <v>2</v>
      </c>
      <c r="I285" s="132"/>
      <c r="J285" s="133">
        <f>ROUND(I285*H285,2)</f>
        <v>0</v>
      </c>
      <c r="K285" s="129" t="s">
        <v>193</v>
      </c>
      <c r="L285" s="31"/>
      <c r="M285" s="134" t="s">
        <v>19</v>
      </c>
      <c r="N285" s="135" t="s">
        <v>47</v>
      </c>
      <c r="P285" s="136">
        <f>O285*H285</f>
        <v>0</v>
      </c>
      <c r="Q285" s="136">
        <v>1.3699999999999999E-3</v>
      </c>
      <c r="R285" s="136">
        <f>Q285*H285</f>
        <v>2.7399999999999998E-3</v>
      </c>
      <c r="S285" s="136">
        <v>0</v>
      </c>
      <c r="T285" s="137">
        <f>S285*H285</f>
        <v>0</v>
      </c>
      <c r="AR285" s="138" t="s">
        <v>194</v>
      </c>
      <c r="AT285" s="138" t="s">
        <v>189</v>
      </c>
      <c r="AU285" s="138" t="s">
        <v>86</v>
      </c>
      <c r="AY285" s="16" t="s">
        <v>187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84</v>
      </c>
      <c r="BK285" s="139">
        <f>ROUND(I285*H285,2)</f>
        <v>0</v>
      </c>
      <c r="BL285" s="16" t="s">
        <v>194</v>
      </c>
      <c r="BM285" s="138" t="s">
        <v>1105</v>
      </c>
    </row>
    <row r="286" spans="2:65" s="1" customFormat="1" ht="19.2">
      <c r="B286" s="31"/>
      <c r="D286" s="140" t="s">
        <v>196</v>
      </c>
      <c r="F286" s="141" t="s">
        <v>611</v>
      </c>
      <c r="I286" s="142"/>
      <c r="L286" s="31"/>
      <c r="M286" s="143"/>
      <c r="T286" s="52"/>
      <c r="AT286" s="16" t="s">
        <v>196</v>
      </c>
      <c r="AU286" s="16" t="s">
        <v>86</v>
      </c>
    </row>
    <row r="287" spans="2:65" s="1" customFormat="1">
      <c r="B287" s="31"/>
      <c r="D287" s="144" t="s">
        <v>198</v>
      </c>
      <c r="F287" s="145" t="s">
        <v>612</v>
      </c>
      <c r="I287" s="142"/>
      <c r="L287" s="31"/>
      <c r="M287" s="143"/>
      <c r="T287" s="52"/>
      <c r="AT287" s="16" t="s">
        <v>198</v>
      </c>
      <c r="AU287" s="16" t="s">
        <v>86</v>
      </c>
    </row>
    <row r="288" spans="2:65" s="12" customFormat="1">
      <c r="B288" s="146"/>
      <c r="D288" s="140" t="s">
        <v>200</v>
      </c>
      <c r="E288" s="147" t="s">
        <v>19</v>
      </c>
      <c r="F288" s="148" t="s">
        <v>86</v>
      </c>
      <c r="H288" s="149">
        <v>2</v>
      </c>
      <c r="I288" s="150"/>
      <c r="L288" s="146"/>
      <c r="M288" s="151"/>
      <c r="T288" s="152"/>
      <c r="AT288" s="147" t="s">
        <v>200</v>
      </c>
      <c r="AU288" s="147" t="s">
        <v>86</v>
      </c>
      <c r="AV288" s="12" t="s">
        <v>86</v>
      </c>
      <c r="AW288" s="12" t="s">
        <v>37</v>
      </c>
      <c r="AX288" s="12" t="s">
        <v>84</v>
      </c>
      <c r="AY288" s="147" t="s">
        <v>187</v>
      </c>
    </row>
    <row r="289" spans="2:65" s="1" customFormat="1" ht="24.15" customHeight="1">
      <c r="B289" s="31"/>
      <c r="C289" s="127" t="s">
        <v>503</v>
      </c>
      <c r="D289" s="127" t="s">
        <v>189</v>
      </c>
      <c r="E289" s="128" t="s">
        <v>621</v>
      </c>
      <c r="F289" s="129" t="s">
        <v>622</v>
      </c>
      <c r="G289" s="130" t="s">
        <v>460</v>
      </c>
      <c r="H289" s="131">
        <v>0.15</v>
      </c>
      <c r="I289" s="132"/>
      <c r="J289" s="133">
        <f>ROUND(I289*H289,2)</f>
        <v>0</v>
      </c>
      <c r="K289" s="129" t="s">
        <v>193</v>
      </c>
      <c r="L289" s="31"/>
      <c r="M289" s="134" t="s">
        <v>19</v>
      </c>
      <c r="N289" s="135" t="s">
        <v>47</v>
      </c>
      <c r="P289" s="136">
        <f>O289*H289</f>
        <v>0</v>
      </c>
      <c r="Q289" s="136">
        <v>3.16E-3</v>
      </c>
      <c r="R289" s="136">
        <f>Q289*H289</f>
        <v>4.7399999999999997E-4</v>
      </c>
      <c r="S289" s="136">
        <v>6.9000000000000006E-2</v>
      </c>
      <c r="T289" s="137">
        <f>S289*H289</f>
        <v>1.035E-2</v>
      </c>
      <c r="AR289" s="138" t="s">
        <v>194</v>
      </c>
      <c r="AT289" s="138" t="s">
        <v>189</v>
      </c>
      <c r="AU289" s="138" t="s">
        <v>86</v>
      </c>
      <c r="AY289" s="16" t="s">
        <v>187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84</v>
      </c>
      <c r="BK289" s="139">
        <f>ROUND(I289*H289,2)</f>
        <v>0</v>
      </c>
      <c r="BL289" s="16" t="s">
        <v>194</v>
      </c>
      <c r="BM289" s="138" t="s">
        <v>1106</v>
      </c>
    </row>
    <row r="290" spans="2:65" s="1" customFormat="1" ht="28.8">
      <c r="B290" s="31"/>
      <c r="D290" s="140" t="s">
        <v>196</v>
      </c>
      <c r="F290" s="141" t="s">
        <v>624</v>
      </c>
      <c r="I290" s="142"/>
      <c r="L290" s="31"/>
      <c r="M290" s="143"/>
      <c r="T290" s="52"/>
      <c r="AT290" s="16" t="s">
        <v>196</v>
      </c>
      <c r="AU290" s="16" t="s">
        <v>86</v>
      </c>
    </row>
    <row r="291" spans="2:65" s="1" customFormat="1">
      <c r="B291" s="31"/>
      <c r="D291" s="144" t="s">
        <v>198</v>
      </c>
      <c r="F291" s="145" t="s">
        <v>625</v>
      </c>
      <c r="I291" s="142"/>
      <c r="L291" s="31"/>
      <c r="M291" s="143"/>
      <c r="T291" s="52"/>
      <c r="AT291" s="16" t="s">
        <v>198</v>
      </c>
      <c r="AU291" s="16" t="s">
        <v>86</v>
      </c>
    </row>
    <row r="292" spans="2:65" s="12" customFormat="1">
      <c r="B292" s="146"/>
      <c r="D292" s="140" t="s">
        <v>200</v>
      </c>
      <c r="E292" s="147" t="s">
        <v>19</v>
      </c>
      <c r="F292" s="148" t="s">
        <v>1107</v>
      </c>
      <c r="H292" s="149">
        <v>0.15</v>
      </c>
      <c r="I292" s="150"/>
      <c r="L292" s="146"/>
      <c r="M292" s="151"/>
      <c r="T292" s="152"/>
      <c r="AT292" s="147" t="s">
        <v>200</v>
      </c>
      <c r="AU292" s="147" t="s">
        <v>86</v>
      </c>
      <c r="AV292" s="12" t="s">
        <v>86</v>
      </c>
      <c r="AW292" s="12" t="s">
        <v>37</v>
      </c>
      <c r="AX292" s="12" t="s">
        <v>84</v>
      </c>
      <c r="AY292" s="147" t="s">
        <v>187</v>
      </c>
    </row>
    <row r="293" spans="2:65" s="11" customFormat="1" ht="22.8" customHeight="1">
      <c r="B293" s="115"/>
      <c r="D293" s="116" t="s">
        <v>75</v>
      </c>
      <c r="E293" s="125" t="s">
        <v>627</v>
      </c>
      <c r="F293" s="125" t="s">
        <v>628</v>
      </c>
      <c r="I293" s="118"/>
      <c r="J293" s="126">
        <f>BK293</f>
        <v>0</v>
      </c>
      <c r="L293" s="115"/>
      <c r="M293" s="120"/>
      <c r="P293" s="121">
        <f>SUM(P294:P303)</f>
        <v>0</v>
      </c>
      <c r="R293" s="121">
        <f>SUM(R294:R303)</f>
        <v>0</v>
      </c>
      <c r="T293" s="122">
        <f>SUM(T294:T303)</f>
        <v>0</v>
      </c>
      <c r="AR293" s="116" t="s">
        <v>84</v>
      </c>
      <c r="AT293" s="123" t="s">
        <v>75</v>
      </c>
      <c r="AU293" s="123" t="s">
        <v>84</v>
      </c>
      <c r="AY293" s="116" t="s">
        <v>187</v>
      </c>
      <c r="BK293" s="124">
        <f>SUM(BK294:BK303)</f>
        <v>0</v>
      </c>
    </row>
    <row r="294" spans="2:65" s="1" customFormat="1" ht="24.15" customHeight="1">
      <c r="B294" s="31"/>
      <c r="C294" s="127" t="s">
        <v>507</v>
      </c>
      <c r="D294" s="127" t="s">
        <v>189</v>
      </c>
      <c r="E294" s="128" t="s">
        <v>630</v>
      </c>
      <c r="F294" s="129" t="s">
        <v>631</v>
      </c>
      <c r="G294" s="130" t="s">
        <v>238</v>
      </c>
      <c r="H294" s="131">
        <v>0.01</v>
      </c>
      <c r="I294" s="132"/>
      <c r="J294" s="133">
        <f>ROUND(I294*H294,2)</f>
        <v>0</v>
      </c>
      <c r="K294" s="129" t="s">
        <v>193</v>
      </c>
      <c r="L294" s="31"/>
      <c r="M294" s="134" t="s">
        <v>19</v>
      </c>
      <c r="N294" s="135" t="s">
        <v>47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194</v>
      </c>
      <c r="AT294" s="138" t="s">
        <v>189</v>
      </c>
      <c r="AU294" s="138" t="s">
        <v>86</v>
      </c>
      <c r="AY294" s="16" t="s">
        <v>187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6" t="s">
        <v>84</v>
      </c>
      <c r="BK294" s="139">
        <f>ROUND(I294*H294,2)</f>
        <v>0</v>
      </c>
      <c r="BL294" s="16" t="s">
        <v>194</v>
      </c>
      <c r="BM294" s="138" t="s">
        <v>1108</v>
      </c>
    </row>
    <row r="295" spans="2:65" s="1" customFormat="1" ht="19.2">
      <c r="B295" s="31"/>
      <c r="D295" s="140" t="s">
        <v>196</v>
      </c>
      <c r="F295" s="141" t="s">
        <v>633</v>
      </c>
      <c r="I295" s="142"/>
      <c r="L295" s="31"/>
      <c r="M295" s="143"/>
      <c r="T295" s="52"/>
      <c r="AT295" s="16" t="s">
        <v>196</v>
      </c>
      <c r="AU295" s="16" t="s">
        <v>86</v>
      </c>
    </row>
    <row r="296" spans="2:65" s="1" customFormat="1">
      <c r="B296" s="31"/>
      <c r="D296" s="144" t="s">
        <v>198</v>
      </c>
      <c r="F296" s="145" t="s">
        <v>634</v>
      </c>
      <c r="I296" s="142"/>
      <c r="L296" s="31"/>
      <c r="M296" s="143"/>
      <c r="T296" s="52"/>
      <c r="AT296" s="16" t="s">
        <v>198</v>
      </c>
      <c r="AU296" s="16" t="s">
        <v>86</v>
      </c>
    </row>
    <row r="297" spans="2:65" s="1" customFormat="1" ht="24.15" customHeight="1">
      <c r="B297" s="31"/>
      <c r="C297" s="127" t="s">
        <v>513</v>
      </c>
      <c r="D297" s="127" t="s">
        <v>189</v>
      </c>
      <c r="E297" s="128" t="s">
        <v>636</v>
      </c>
      <c r="F297" s="129" t="s">
        <v>637</v>
      </c>
      <c r="G297" s="130" t="s">
        <v>238</v>
      </c>
      <c r="H297" s="131">
        <v>0.1</v>
      </c>
      <c r="I297" s="132"/>
      <c r="J297" s="133">
        <f>ROUND(I297*H297,2)</f>
        <v>0</v>
      </c>
      <c r="K297" s="129" t="s">
        <v>193</v>
      </c>
      <c r="L297" s="31"/>
      <c r="M297" s="134" t="s">
        <v>19</v>
      </c>
      <c r="N297" s="135" t="s">
        <v>47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194</v>
      </c>
      <c r="AT297" s="138" t="s">
        <v>189</v>
      </c>
      <c r="AU297" s="138" t="s">
        <v>86</v>
      </c>
      <c r="AY297" s="16" t="s">
        <v>187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84</v>
      </c>
      <c r="BK297" s="139">
        <f>ROUND(I297*H297,2)</f>
        <v>0</v>
      </c>
      <c r="BL297" s="16" t="s">
        <v>194</v>
      </c>
      <c r="BM297" s="138" t="s">
        <v>1109</v>
      </c>
    </row>
    <row r="298" spans="2:65" s="1" customFormat="1" ht="28.8">
      <c r="B298" s="31"/>
      <c r="D298" s="140" t="s">
        <v>196</v>
      </c>
      <c r="F298" s="141" t="s">
        <v>639</v>
      </c>
      <c r="I298" s="142"/>
      <c r="L298" s="31"/>
      <c r="M298" s="143"/>
      <c r="T298" s="52"/>
      <c r="AT298" s="16" t="s">
        <v>196</v>
      </c>
      <c r="AU298" s="16" t="s">
        <v>86</v>
      </c>
    </row>
    <row r="299" spans="2:65" s="1" customFormat="1">
      <c r="B299" s="31"/>
      <c r="D299" s="144" t="s">
        <v>198</v>
      </c>
      <c r="F299" s="145" t="s">
        <v>640</v>
      </c>
      <c r="I299" s="142"/>
      <c r="L299" s="31"/>
      <c r="M299" s="143"/>
      <c r="T299" s="52"/>
      <c r="AT299" s="16" t="s">
        <v>198</v>
      </c>
      <c r="AU299" s="16" t="s">
        <v>86</v>
      </c>
    </row>
    <row r="300" spans="2:65" s="12" customFormat="1">
      <c r="B300" s="146"/>
      <c r="D300" s="140" t="s">
        <v>200</v>
      </c>
      <c r="F300" s="148" t="s">
        <v>1110</v>
      </c>
      <c r="H300" s="149">
        <v>0.1</v>
      </c>
      <c r="I300" s="150"/>
      <c r="L300" s="146"/>
      <c r="M300" s="151"/>
      <c r="T300" s="152"/>
      <c r="AT300" s="147" t="s">
        <v>200</v>
      </c>
      <c r="AU300" s="147" t="s">
        <v>86</v>
      </c>
      <c r="AV300" s="12" t="s">
        <v>86</v>
      </c>
      <c r="AW300" s="12" t="s">
        <v>4</v>
      </c>
      <c r="AX300" s="12" t="s">
        <v>84</v>
      </c>
      <c r="AY300" s="147" t="s">
        <v>187</v>
      </c>
    </row>
    <row r="301" spans="2:65" s="1" customFormat="1" ht="33" customHeight="1">
      <c r="B301" s="31"/>
      <c r="C301" s="127" t="s">
        <v>517</v>
      </c>
      <c r="D301" s="127" t="s">
        <v>189</v>
      </c>
      <c r="E301" s="128" t="s">
        <v>1111</v>
      </c>
      <c r="F301" s="129" t="s">
        <v>1112</v>
      </c>
      <c r="G301" s="130" t="s">
        <v>238</v>
      </c>
      <c r="H301" s="131">
        <v>0.01</v>
      </c>
      <c r="I301" s="132"/>
      <c r="J301" s="133">
        <f>ROUND(I301*H301,2)</f>
        <v>0</v>
      </c>
      <c r="K301" s="129" t="s">
        <v>193</v>
      </c>
      <c r="L301" s="31"/>
      <c r="M301" s="134" t="s">
        <v>19</v>
      </c>
      <c r="N301" s="135" t="s">
        <v>47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194</v>
      </c>
      <c r="AT301" s="138" t="s">
        <v>189</v>
      </c>
      <c r="AU301" s="138" t="s">
        <v>86</v>
      </c>
      <c r="AY301" s="16" t="s">
        <v>187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84</v>
      </c>
      <c r="BK301" s="139">
        <f>ROUND(I301*H301,2)</f>
        <v>0</v>
      </c>
      <c r="BL301" s="16" t="s">
        <v>194</v>
      </c>
      <c r="BM301" s="138" t="s">
        <v>1113</v>
      </c>
    </row>
    <row r="302" spans="2:65" s="1" customFormat="1" ht="28.8">
      <c r="B302" s="31"/>
      <c r="D302" s="140" t="s">
        <v>196</v>
      </c>
      <c r="F302" s="141" t="s">
        <v>1114</v>
      </c>
      <c r="I302" s="142"/>
      <c r="L302" s="31"/>
      <c r="M302" s="143"/>
      <c r="T302" s="52"/>
      <c r="AT302" s="16" t="s">
        <v>196</v>
      </c>
      <c r="AU302" s="16" t="s">
        <v>86</v>
      </c>
    </row>
    <row r="303" spans="2:65" s="1" customFormat="1">
      <c r="B303" s="31"/>
      <c r="D303" s="144" t="s">
        <v>198</v>
      </c>
      <c r="F303" s="145" t="s">
        <v>1115</v>
      </c>
      <c r="I303" s="142"/>
      <c r="L303" s="31"/>
      <c r="M303" s="143"/>
      <c r="T303" s="52"/>
      <c r="AT303" s="16" t="s">
        <v>198</v>
      </c>
      <c r="AU303" s="16" t="s">
        <v>86</v>
      </c>
    </row>
    <row r="304" spans="2:65" s="11" customFormat="1" ht="22.8" customHeight="1">
      <c r="B304" s="115"/>
      <c r="D304" s="116" t="s">
        <v>75</v>
      </c>
      <c r="E304" s="125" t="s">
        <v>648</v>
      </c>
      <c r="F304" s="125" t="s">
        <v>649</v>
      </c>
      <c r="I304" s="118"/>
      <c r="J304" s="126">
        <f>BK304</f>
        <v>0</v>
      </c>
      <c r="L304" s="115"/>
      <c r="M304" s="120"/>
      <c r="P304" s="121">
        <f>SUM(P305:P310)</f>
        <v>0</v>
      </c>
      <c r="R304" s="121">
        <f>SUM(R305:R310)</f>
        <v>0</v>
      </c>
      <c r="T304" s="122">
        <f>SUM(T305:T310)</f>
        <v>0</v>
      </c>
      <c r="AR304" s="116" t="s">
        <v>84</v>
      </c>
      <c r="AT304" s="123" t="s">
        <v>75</v>
      </c>
      <c r="AU304" s="123" t="s">
        <v>84</v>
      </c>
      <c r="AY304" s="116" t="s">
        <v>187</v>
      </c>
      <c r="BK304" s="124">
        <f>SUM(BK305:BK310)</f>
        <v>0</v>
      </c>
    </row>
    <row r="305" spans="2:65" s="1" customFormat="1" ht="24.15" customHeight="1">
      <c r="B305" s="31"/>
      <c r="C305" s="127" t="s">
        <v>523</v>
      </c>
      <c r="D305" s="127" t="s">
        <v>189</v>
      </c>
      <c r="E305" s="128" t="s">
        <v>937</v>
      </c>
      <c r="F305" s="129" t="s">
        <v>938</v>
      </c>
      <c r="G305" s="130" t="s">
        <v>238</v>
      </c>
      <c r="H305" s="131">
        <v>4.0620000000000003</v>
      </c>
      <c r="I305" s="132"/>
      <c r="J305" s="133">
        <f>ROUND(I305*H305,2)</f>
        <v>0</v>
      </c>
      <c r="K305" s="129" t="s">
        <v>193</v>
      </c>
      <c r="L305" s="31"/>
      <c r="M305" s="134" t="s">
        <v>19</v>
      </c>
      <c r="N305" s="135" t="s">
        <v>47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AR305" s="138" t="s">
        <v>194</v>
      </c>
      <c r="AT305" s="138" t="s">
        <v>189</v>
      </c>
      <c r="AU305" s="138" t="s">
        <v>86</v>
      </c>
      <c r="AY305" s="16" t="s">
        <v>187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6" t="s">
        <v>84</v>
      </c>
      <c r="BK305" s="139">
        <f>ROUND(I305*H305,2)</f>
        <v>0</v>
      </c>
      <c r="BL305" s="16" t="s">
        <v>194</v>
      </c>
      <c r="BM305" s="138" t="s">
        <v>1116</v>
      </c>
    </row>
    <row r="306" spans="2:65" s="1" customFormat="1" ht="28.8">
      <c r="B306" s="31"/>
      <c r="D306" s="140" t="s">
        <v>196</v>
      </c>
      <c r="F306" s="141" t="s">
        <v>940</v>
      </c>
      <c r="I306" s="142"/>
      <c r="L306" s="31"/>
      <c r="M306" s="143"/>
      <c r="T306" s="52"/>
      <c r="AT306" s="16" t="s">
        <v>196</v>
      </c>
      <c r="AU306" s="16" t="s">
        <v>86</v>
      </c>
    </row>
    <row r="307" spans="2:65" s="1" customFormat="1">
      <c r="B307" s="31"/>
      <c r="D307" s="144" t="s">
        <v>198</v>
      </c>
      <c r="F307" s="145" t="s">
        <v>941</v>
      </c>
      <c r="I307" s="142"/>
      <c r="L307" s="31"/>
      <c r="M307" s="143"/>
      <c r="T307" s="52"/>
      <c r="AT307" s="16" t="s">
        <v>198</v>
      </c>
      <c r="AU307" s="16" t="s">
        <v>86</v>
      </c>
    </row>
    <row r="308" spans="2:65" s="1" customFormat="1" ht="37.799999999999997" customHeight="1">
      <c r="B308" s="31"/>
      <c r="C308" s="127" t="s">
        <v>527</v>
      </c>
      <c r="D308" s="127" t="s">
        <v>189</v>
      </c>
      <c r="E308" s="128" t="s">
        <v>1117</v>
      </c>
      <c r="F308" s="129" t="s">
        <v>1118</v>
      </c>
      <c r="G308" s="130" t="s">
        <v>238</v>
      </c>
      <c r="H308" s="131">
        <v>4.0620000000000003</v>
      </c>
      <c r="I308" s="132"/>
      <c r="J308" s="133">
        <f>ROUND(I308*H308,2)</f>
        <v>0</v>
      </c>
      <c r="K308" s="129" t="s">
        <v>193</v>
      </c>
      <c r="L308" s="31"/>
      <c r="M308" s="134" t="s">
        <v>19</v>
      </c>
      <c r="N308" s="135" t="s">
        <v>47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194</v>
      </c>
      <c r="AT308" s="138" t="s">
        <v>189</v>
      </c>
      <c r="AU308" s="138" t="s">
        <v>86</v>
      </c>
      <c r="AY308" s="16" t="s">
        <v>187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6" t="s">
        <v>84</v>
      </c>
      <c r="BK308" s="139">
        <f>ROUND(I308*H308,2)</f>
        <v>0</v>
      </c>
      <c r="BL308" s="16" t="s">
        <v>194</v>
      </c>
      <c r="BM308" s="138" t="s">
        <v>1119</v>
      </c>
    </row>
    <row r="309" spans="2:65" s="1" customFormat="1" ht="38.4">
      <c r="B309" s="31"/>
      <c r="D309" s="140" t="s">
        <v>196</v>
      </c>
      <c r="F309" s="141" t="s">
        <v>1120</v>
      </c>
      <c r="I309" s="142"/>
      <c r="L309" s="31"/>
      <c r="M309" s="143"/>
      <c r="T309" s="52"/>
      <c r="AT309" s="16" t="s">
        <v>196</v>
      </c>
      <c r="AU309" s="16" t="s">
        <v>86</v>
      </c>
    </row>
    <row r="310" spans="2:65" s="1" customFormat="1">
      <c r="B310" s="31"/>
      <c r="D310" s="144" t="s">
        <v>198</v>
      </c>
      <c r="F310" s="145" t="s">
        <v>1121</v>
      </c>
      <c r="I310" s="142"/>
      <c r="L310" s="31"/>
      <c r="M310" s="143"/>
      <c r="T310" s="52"/>
      <c r="AT310" s="16" t="s">
        <v>198</v>
      </c>
      <c r="AU310" s="16" t="s">
        <v>86</v>
      </c>
    </row>
    <row r="311" spans="2:65" s="11" customFormat="1" ht="25.95" customHeight="1">
      <c r="B311" s="115"/>
      <c r="D311" s="116" t="s">
        <v>75</v>
      </c>
      <c r="E311" s="117" t="s">
        <v>662</v>
      </c>
      <c r="F311" s="117" t="s">
        <v>663</v>
      </c>
      <c r="I311" s="118"/>
      <c r="J311" s="119">
        <f>BK311</f>
        <v>0</v>
      </c>
      <c r="L311" s="115"/>
      <c r="M311" s="120"/>
      <c r="P311" s="121">
        <f>P312</f>
        <v>0</v>
      </c>
      <c r="R311" s="121">
        <f>R312</f>
        <v>1E-3</v>
      </c>
      <c r="T311" s="122">
        <f>T312</f>
        <v>0</v>
      </c>
      <c r="AR311" s="116" t="s">
        <v>86</v>
      </c>
      <c r="AT311" s="123" t="s">
        <v>75</v>
      </c>
      <c r="AU311" s="123" t="s">
        <v>76</v>
      </c>
      <c r="AY311" s="116" t="s">
        <v>187</v>
      </c>
      <c r="BK311" s="124">
        <f>BK312</f>
        <v>0</v>
      </c>
    </row>
    <row r="312" spans="2:65" s="11" customFormat="1" ht="22.8" customHeight="1">
      <c r="B312" s="115"/>
      <c r="D312" s="116" t="s">
        <v>75</v>
      </c>
      <c r="E312" s="125" t="s">
        <v>664</v>
      </c>
      <c r="F312" s="125" t="s">
        <v>665</v>
      </c>
      <c r="I312" s="118"/>
      <c r="J312" s="126">
        <f>BK312</f>
        <v>0</v>
      </c>
      <c r="L312" s="115"/>
      <c r="M312" s="120"/>
      <c r="P312" s="121">
        <f>SUM(P313:P319)</f>
        <v>0</v>
      </c>
      <c r="R312" s="121">
        <f>SUM(R313:R319)</f>
        <v>1E-3</v>
      </c>
      <c r="T312" s="122">
        <f>SUM(T313:T319)</f>
        <v>0</v>
      </c>
      <c r="AR312" s="116" t="s">
        <v>86</v>
      </c>
      <c r="AT312" s="123" t="s">
        <v>75</v>
      </c>
      <c r="AU312" s="123" t="s">
        <v>84</v>
      </c>
      <c r="AY312" s="116" t="s">
        <v>187</v>
      </c>
      <c r="BK312" s="124">
        <f>SUM(BK313:BK319)</f>
        <v>0</v>
      </c>
    </row>
    <row r="313" spans="2:65" s="1" customFormat="1" ht="24.15" customHeight="1">
      <c r="B313" s="31"/>
      <c r="C313" s="127" t="s">
        <v>533</v>
      </c>
      <c r="D313" s="127" t="s">
        <v>189</v>
      </c>
      <c r="E313" s="128" t="s">
        <v>673</v>
      </c>
      <c r="F313" s="129" t="s">
        <v>674</v>
      </c>
      <c r="G313" s="130" t="s">
        <v>320</v>
      </c>
      <c r="H313" s="131">
        <v>1</v>
      </c>
      <c r="I313" s="132"/>
      <c r="J313" s="133">
        <f>ROUND(I313*H313,2)</f>
        <v>0</v>
      </c>
      <c r="K313" s="129" t="s">
        <v>193</v>
      </c>
      <c r="L313" s="31"/>
      <c r="M313" s="134" t="s">
        <v>19</v>
      </c>
      <c r="N313" s="135" t="s">
        <v>47</v>
      </c>
      <c r="P313" s="136">
        <f>O313*H313</f>
        <v>0</v>
      </c>
      <c r="Q313" s="136">
        <v>1E-3</v>
      </c>
      <c r="R313" s="136">
        <f>Q313*H313</f>
        <v>1E-3</v>
      </c>
      <c r="S313" s="136">
        <v>0</v>
      </c>
      <c r="T313" s="137">
        <f>S313*H313</f>
        <v>0</v>
      </c>
      <c r="AR313" s="138" t="s">
        <v>298</v>
      </c>
      <c r="AT313" s="138" t="s">
        <v>189</v>
      </c>
      <c r="AU313" s="138" t="s">
        <v>86</v>
      </c>
      <c r="AY313" s="16" t="s">
        <v>187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84</v>
      </c>
      <c r="BK313" s="139">
        <f>ROUND(I313*H313,2)</f>
        <v>0</v>
      </c>
      <c r="BL313" s="16" t="s">
        <v>298</v>
      </c>
      <c r="BM313" s="138" t="s">
        <v>1122</v>
      </c>
    </row>
    <row r="314" spans="2:65" s="1" customFormat="1" ht="19.2">
      <c r="B314" s="31"/>
      <c r="D314" s="140" t="s">
        <v>196</v>
      </c>
      <c r="F314" s="141" t="s">
        <v>676</v>
      </c>
      <c r="I314" s="142"/>
      <c r="L314" s="31"/>
      <c r="M314" s="143"/>
      <c r="T314" s="52"/>
      <c r="AT314" s="16" t="s">
        <v>196</v>
      </c>
      <c r="AU314" s="16" t="s">
        <v>86</v>
      </c>
    </row>
    <row r="315" spans="2:65" s="1" customFormat="1">
      <c r="B315" s="31"/>
      <c r="D315" s="144" t="s">
        <v>198</v>
      </c>
      <c r="F315" s="145" t="s">
        <v>677</v>
      </c>
      <c r="I315" s="142"/>
      <c r="L315" s="31"/>
      <c r="M315" s="143"/>
      <c r="T315" s="52"/>
      <c r="AT315" s="16" t="s">
        <v>198</v>
      </c>
      <c r="AU315" s="16" t="s">
        <v>86</v>
      </c>
    </row>
    <row r="316" spans="2:65" s="12" customFormat="1">
      <c r="B316" s="146"/>
      <c r="D316" s="140" t="s">
        <v>200</v>
      </c>
      <c r="E316" s="147" t="s">
        <v>19</v>
      </c>
      <c r="F316" s="148" t="s">
        <v>84</v>
      </c>
      <c r="H316" s="149">
        <v>1</v>
      </c>
      <c r="I316" s="150"/>
      <c r="L316" s="146"/>
      <c r="M316" s="151"/>
      <c r="T316" s="152"/>
      <c r="AT316" s="147" t="s">
        <v>200</v>
      </c>
      <c r="AU316" s="147" t="s">
        <v>86</v>
      </c>
      <c r="AV316" s="12" t="s">
        <v>86</v>
      </c>
      <c r="AW316" s="12" t="s">
        <v>37</v>
      </c>
      <c r="AX316" s="12" t="s">
        <v>84</v>
      </c>
      <c r="AY316" s="147" t="s">
        <v>187</v>
      </c>
    </row>
    <row r="317" spans="2:65" s="1" customFormat="1" ht="24.15" customHeight="1">
      <c r="B317" s="31"/>
      <c r="C317" s="127" t="s">
        <v>538</v>
      </c>
      <c r="D317" s="127" t="s">
        <v>189</v>
      </c>
      <c r="E317" s="128" t="s">
        <v>679</v>
      </c>
      <c r="F317" s="129" t="s">
        <v>680</v>
      </c>
      <c r="G317" s="130" t="s">
        <v>238</v>
      </c>
      <c r="H317" s="131">
        <v>1E-3</v>
      </c>
      <c r="I317" s="132"/>
      <c r="J317" s="133">
        <f>ROUND(I317*H317,2)</f>
        <v>0</v>
      </c>
      <c r="K317" s="129" t="s">
        <v>193</v>
      </c>
      <c r="L317" s="31"/>
      <c r="M317" s="134" t="s">
        <v>19</v>
      </c>
      <c r="N317" s="135" t="s">
        <v>47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298</v>
      </c>
      <c r="AT317" s="138" t="s">
        <v>189</v>
      </c>
      <c r="AU317" s="138" t="s">
        <v>86</v>
      </c>
      <c r="AY317" s="16" t="s">
        <v>187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84</v>
      </c>
      <c r="BK317" s="139">
        <f>ROUND(I317*H317,2)</f>
        <v>0</v>
      </c>
      <c r="BL317" s="16" t="s">
        <v>298</v>
      </c>
      <c r="BM317" s="138" t="s">
        <v>1123</v>
      </c>
    </row>
    <row r="318" spans="2:65" s="1" customFormat="1" ht="28.8">
      <c r="B318" s="31"/>
      <c r="D318" s="140" t="s">
        <v>196</v>
      </c>
      <c r="F318" s="141" t="s">
        <v>682</v>
      </c>
      <c r="I318" s="142"/>
      <c r="L318" s="31"/>
      <c r="M318" s="143"/>
      <c r="T318" s="52"/>
      <c r="AT318" s="16" t="s">
        <v>196</v>
      </c>
      <c r="AU318" s="16" t="s">
        <v>86</v>
      </c>
    </row>
    <row r="319" spans="2:65" s="1" customFormat="1">
      <c r="B319" s="31"/>
      <c r="D319" s="144" t="s">
        <v>198</v>
      </c>
      <c r="F319" s="145" t="s">
        <v>683</v>
      </c>
      <c r="I319" s="142"/>
      <c r="L319" s="31"/>
      <c r="M319" s="143"/>
      <c r="T319" s="52"/>
      <c r="AT319" s="16" t="s">
        <v>198</v>
      </c>
      <c r="AU319" s="16" t="s">
        <v>86</v>
      </c>
    </row>
    <row r="320" spans="2:65" s="11" customFormat="1" ht="25.95" customHeight="1">
      <c r="B320" s="115"/>
      <c r="D320" s="116" t="s">
        <v>75</v>
      </c>
      <c r="E320" s="117" t="s">
        <v>684</v>
      </c>
      <c r="F320" s="117" t="s">
        <v>113</v>
      </c>
      <c r="I320" s="118"/>
      <c r="J320" s="119">
        <f>BK320</f>
        <v>0</v>
      </c>
      <c r="L320" s="115"/>
      <c r="M320" s="120"/>
      <c r="P320" s="121">
        <f>P321+P334</f>
        <v>0</v>
      </c>
      <c r="R320" s="121">
        <f>R321+R334</f>
        <v>0</v>
      </c>
      <c r="T320" s="122">
        <f>T321+T334</f>
        <v>0</v>
      </c>
      <c r="AR320" s="116" t="s">
        <v>222</v>
      </c>
      <c r="AT320" s="123" t="s">
        <v>75</v>
      </c>
      <c r="AU320" s="123" t="s">
        <v>76</v>
      </c>
      <c r="AY320" s="116" t="s">
        <v>187</v>
      </c>
      <c r="BK320" s="124">
        <f>BK321+BK334</f>
        <v>0</v>
      </c>
    </row>
    <row r="321" spans="2:65" s="11" customFormat="1" ht="22.8" customHeight="1">
      <c r="B321" s="115"/>
      <c r="D321" s="116" t="s">
        <v>75</v>
      </c>
      <c r="E321" s="125" t="s">
        <v>685</v>
      </c>
      <c r="F321" s="125" t="s">
        <v>686</v>
      </c>
      <c r="I321" s="118"/>
      <c r="J321" s="126">
        <f>BK321</f>
        <v>0</v>
      </c>
      <c r="L321" s="115"/>
      <c r="M321" s="120"/>
      <c r="P321" s="121">
        <f>SUM(P322:P333)</f>
        <v>0</v>
      </c>
      <c r="R321" s="121">
        <f>SUM(R322:R333)</f>
        <v>0</v>
      </c>
      <c r="T321" s="122">
        <f>SUM(T322:T333)</f>
        <v>0</v>
      </c>
      <c r="AR321" s="116" t="s">
        <v>222</v>
      </c>
      <c r="AT321" s="123" t="s">
        <v>75</v>
      </c>
      <c r="AU321" s="123" t="s">
        <v>84</v>
      </c>
      <c r="AY321" s="116" t="s">
        <v>187</v>
      </c>
      <c r="BK321" s="124">
        <f>SUM(BK322:BK333)</f>
        <v>0</v>
      </c>
    </row>
    <row r="322" spans="2:65" s="1" customFormat="1" ht="24.15" customHeight="1">
      <c r="B322" s="31"/>
      <c r="C322" s="127" t="s">
        <v>544</v>
      </c>
      <c r="D322" s="127" t="s">
        <v>189</v>
      </c>
      <c r="E322" s="128" t="s">
        <v>1124</v>
      </c>
      <c r="F322" s="129" t="s">
        <v>1125</v>
      </c>
      <c r="G322" s="130" t="s">
        <v>460</v>
      </c>
      <c r="H322" s="131">
        <v>325</v>
      </c>
      <c r="I322" s="132"/>
      <c r="J322" s="133">
        <f>ROUND(I322*H322,2)</f>
        <v>0</v>
      </c>
      <c r="K322" s="129" t="s">
        <v>193</v>
      </c>
      <c r="L322" s="31"/>
      <c r="M322" s="134" t="s">
        <v>19</v>
      </c>
      <c r="N322" s="135" t="s">
        <v>47</v>
      </c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AR322" s="138" t="s">
        <v>691</v>
      </c>
      <c r="AT322" s="138" t="s">
        <v>189</v>
      </c>
      <c r="AU322" s="138" t="s">
        <v>86</v>
      </c>
      <c r="AY322" s="16" t="s">
        <v>187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6" t="s">
        <v>84</v>
      </c>
      <c r="BK322" s="139">
        <f>ROUND(I322*H322,2)</f>
        <v>0</v>
      </c>
      <c r="BL322" s="16" t="s">
        <v>691</v>
      </c>
      <c r="BM322" s="138" t="s">
        <v>1126</v>
      </c>
    </row>
    <row r="323" spans="2:65" s="1" customFormat="1" ht="19.2">
      <c r="B323" s="31"/>
      <c r="D323" s="140" t="s">
        <v>196</v>
      </c>
      <c r="F323" s="141" t="s">
        <v>1125</v>
      </c>
      <c r="I323" s="142"/>
      <c r="L323" s="31"/>
      <c r="M323" s="143"/>
      <c r="T323" s="52"/>
      <c r="AT323" s="16" t="s">
        <v>196</v>
      </c>
      <c r="AU323" s="16" t="s">
        <v>86</v>
      </c>
    </row>
    <row r="324" spans="2:65" s="1" customFormat="1">
      <c r="B324" s="31"/>
      <c r="D324" s="144" t="s">
        <v>198</v>
      </c>
      <c r="F324" s="145" t="s">
        <v>1127</v>
      </c>
      <c r="I324" s="142"/>
      <c r="L324" s="31"/>
      <c r="M324" s="143"/>
      <c r="T324" s="52"/>
      <c r="AT324" s="16" t="s">
        <v>198</v>
      </c>
      <c r="AU324" s="16" t="s">
        <v>86</v>
      </c>
    </row>
    <row r="325" spans="2:65" s="12" customFormat="1">
      <c r="B325" s="146"/>
      <c r="D325" s="140" t="s">
        <v>200</v>
      </c>
      <c r="E325" s="147" t="s">
        <v>19</v>
      </c>
      <c r="F325" s="148" t="s">
        <v>1128</v>
      </c>
      <c r="H325" s="149">
        <v>325</v>
      </c>
      <c r="I325" s="150"/>
      <c r="L325" s="146"/>
      <c r="M325" s="151"/>
      <c r="T325" s="152"/>
      <c r="AT325" s="147" t="s">
        <v>200</v>
      </c>
      <c r="AU325" s="147" t="s">
        <v>86</v>
      </c>
      <c r="AV325" s="12" t="s">
        <v>86</v>
      </c>
      <c r="AW325" s="12" t="s">
        <v>37</v>
      </c>
      <c r="AX325" s="12" t="s">
        <v>84</v>
      </c>
      <c r="AY325" s="147" t="s">
        <v>187</v>
      </c>
    </row>
    <row r="326" spans="2:65" s="1" customFormat="1" ht="24.15" customHeight="1">
      <c r="B326" s="31"/>
      <c r="C326" s="127" t="s">
        <v>550</v>
      </c>
      <c r="D326" s="127" t="s">
        <v>189</v>
      </c>
      <c r="E326" s="128" t="s">
        <v>688</v>
      </c>
      <c r="F326" s="129" t="s">
        <v>689</v>
      </c>
      <c r="G326" s="130" t="s">
        <v>690</v>
      </c>
      <c r="H326" s="131">
        <v>28</v>
      </c>
      <c r="I326" s="132"/>
      <c r="J326" s="133">
        <f>ROUND(I326*H326,2)</f>
        <v>0</v>
      </c>
      <c r="K326" s="129" t="s">
        <v>193</v>
      </c>
      <c r="L326" s="31"/>
      <c r="M326" s="134" t="s">
        <v>19</v>
      </c>
      <c r="N326" s="135" t="s">
        <v>47</v>
      </c>
      <c r="P326" s="136">
        <f>O326*H326</f>
        <v>0</v>
      </c>
      <c r="Q326" s="136">
        <v>0</v>
      </c>
      <c r="R326" s="136">
        <f>Q326*H326</f>
        <v>0</v>
      </c>
      <c r="S326" s="136">
        <v>0</v>
      </c>
      <c r="T326" s="137">
        <f>S326*H326</f>
        <v>0</v>
      </c>
      <c r="AR326" s="138" t="s">
        <v>691</v>
      </c>
      <c r="AT326" s="138" t="s">
        <v>189</v>
      </c>
      <c r="AU326" s="138" t="s">
        <v>86</v>
      </c>
      <c r="AY326" s="16" t="s">
        <v>187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6" t="s">
        <v>84</v>
      </c>
      <c r="BK326" s="139">
        <f>ROUND(I326*H326,2)</f>
        <v>0</v>
      </c>
      <c r="BL326" s="16" t="s">
        <v>691</v>
      </c>
      <c r="BM326" s="138" t="s">
        <v>1129</v>
      </c>
    </row>
    <row r="327" spans="2:65" s="1" customFormat="1" ht="19.2">
      <c r="B327" s="31"/>
      <c r="D327" s="140" t="s">
        <v>196</v>
      </c>
      <c r="F327" s="141" t="s">
        <v>689</v>
      </c>
      <c r="I327" s="142"/>
      <c r="L327" s="31"/>
      <c r="M327" s="143"/>
      <c r="T327" s="52"/>
      <c r="AT327" s="16" t="s">
        <v>196</v>
      </c>
      <c r="AU327" s="16" t="s">
        <v>86</v>
      </c>
    </row>
    <row r="328" spans="2:65" s="1" customFormat="1">
      <c r="B328" s="31"/>
      <c r="D328" s="144" t="s">
        <v>198</v>
      </c>
      <c r="F328" s="145" t="s">
        <v>693</v>
      </c>
      <c r="I328" s="142"/>
      <c r="L328" s="31"/>
      <c r="M328" s="143"/>
      <c r="T328" s="52"/>
      <c r="AT328" s="16" t="s">
        <v>198</v>
      </c>
      <c r="AU328" s="16" t="s">
        <v>86</v>
      </c>
    </row>
    <row r="329" spans="2:65" s="12" customFormat="1">
      <c r="B329" s="146"/>
      <c r="D329" s="140" t="s">
        <v>200</v>
      </c>
      <c r="E329" s="147" t="s">
        <v>19</v>
      </c>
      <c r="F329" s="148" t="s">
        <v>365</v>
      </c>
      <c r="H329" s="149">
        <v>28</v>
      </c>
      <c r="I329" s="150"/>
      <c r="L329" s="146"/>
      <c r="M329" s="151"/>
      <c r="T329" s="152"/>
      <c r="AT329" s="147" t="s">
        <v>200</v>
      </c>
      <c r="AU329" s="147" t="s">
        <v>86</v>
      </c>
      <c r="AV329" s="12" t="s">
        <v>86</v>
      </c>
      <c r="AW329" s="12" t="s">
        <v>37</v>
      </c>
      <c r="AX329" s="12" t="s">
        <v>84</v>
      </c>
      <c r="AY329" s="147" t="s">
        <v>187</v>
      </c>
    </row>
    <row r="330" spans="2:65" s="1" customFormat="1" ht="24.15" customHeight="1">
      <c r="B330" s="31"/>
      <c r="C330" s="127" t="s">
        <v>554</v>
      </c>
      <c r="D330" s="127" t="s">
        <v>189</v>
      </c>
      <c r="E330" s="128" t="s">
        <v>695</v>
      </c>
      <c r="F330" s="129" t="s">
        <v>696</v>
      </c>
      <c r="G330" s="130" t="s">
        <v>460</v>
      </c>
      <c r="H330" s="131">
        <v>594.6</v>
      </c>
      <c r="I330" s="132"/>
      <c r="J330" s="133">
        <f>ROUND(I330*H330,2)</f>
        <v>0</v>
      </c>
      <c r="K330" s="129" t="s">
        <v>193</v>
      </c>
      <c r="L330" s="31"/>
      <c r="M330" s="134" t="s">
        <v>19</v>
      </c>
      <c r="N330" s="135" t="s">
        <v>47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691</v>
      </c>
      <c r="AT330" s="138" t="s">
        <v>189</v>
      </c>
      <c r="AU330" s="138" t="s">
        <v>86</v>
      </c>
      <c r="AY330" s="16" t="s">
        <v>187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6" t="s">
        <v>84</v>
      </c>
      <c r="BK330" s="139">
        <f>ROUND(I330*H330,2)</f>
        <v>0</v>
      </c>
      <c r="BL330" s="16" t="s">
        <v>691</v>
      </c>
      <c r="BM330" s="138" t="s">
        <v>1130</v>
      </c>
    </row>
    <row r="331" spans="2:65" s="1" customFormat="1" ht="19.2">
      <c r="B331" s="31"/>
      <c r="D331" s="140" t="s">
        <v>196</v>
      </c>
      <c r="F331" s="141" t="s">
        <v>696</v>
      </c>
      <c r="I331" s="142"/>
      <c r="L331" s="31"/>
      <c r="M331" s="143"/>
      <c r="T331" s="52"/>
      <c r="AT331" s="16" t="s">
        <v>196</v>
      </c>
      <c r="AU331" s="16" t="s">
        <v>86</v>
      </c>
    </row>
    <row r="332" spans="2:65" s="1" customFormat="1">
      <c r="B332" s="31"/>
      <c r="D332" s="144" t="s">
        <v>198</v>
      </c>
      <c r="F332" s="145" t="s">
        <v>698</v>
      </c>
      <c r="I332" s="142"/>
      <c r="L332" s="31"/>
      <c r="M332" s="143"/>
      <c r="T332" s="52"/>
      <c r="AT332" s="16" t="s">
        <v>198</v>
      </c>
      <c r="AU332" s="16" t="s">
        <v>86</v>
      </c>
    </row>
    <row r="333" spans="2:65" s="12" customFormat="1">
      <c r="B333" s="146"/>
      <c r="D333" s="140" t="s">
        <v>200</v>
      </c>
      <c r="E333" s="147" t="s">
        <v>19</v>
      </c>
      <c r="F333" s="148" t="s">
        <v>716</v>
      </c>
      <c r="H333" s="149">
        <v>594.6</v>
      </c>
      <c r="I333" s="150"/>
      <c r="L333" s="146"/>
      <c r="M333" s="151"/>
      <c r="T333" s="152"/>
      <c r="AT333" s="147" t="s">
        <v>200</v>
      </c>
      <c r="AU333" s="147" t="s">
        <v>86</v>
      </c>
      <c r="AV333" s="12" t="s">
        <v>86</v>
      </c>
      <c r="AW333" s="12" t="s">
        <v>37</v>
      </c>
      <c r="AX333" s="12" t="s">
        <v>84</v>
      </c>
      <c r="AY333" s="147" t="s">
        <v>187</v>
      </c>
    </row>
    <row r="334" spans="2:65" s="11" customFormat="1" ht="22.8" customHeight="1">
      <c r="B334" s="115"/>
      <c r="D334" s="116" t="s">
        <v>75</v>
      </c>
      <c r="E334" s="125" t="s">
        <v>699</v>
      </c>
      <c r="F334" s="125" t="s">
        <v>700</v>
      </c>
      <c r="I334" s="118"/>
      <c r="J334" s="126">
        <f>BK334</f>
        <v>0</v>
      </c>
      <c r="L334" s="115"/>
      <c r="M334" s="120"/>
      <c r="P334" s="121">
        <f>SUM(P335:P342)</f>
        <v>0</v>
      </c>
      <c r="R334" s="121">
        <f>SUM(R335:R342)</f>
        <v>0</v>
      </c>
      <c r="T334" s="122">
        <f>SUM(T335:T342)</f>
        <v>0</v>
      </c>
      <c r="AR334" s="116" t="s">
        <v>222</v>
      </c>
      <c r="AT334" s="123" t="s">
        <v>75</v>
      </c>
      <c r="AU334" s="123" t="s">
        <v>84</v>
      </c>
      <c r="AY334" s="116" t="s">
        <v>187</v>
      </c>
      <c r="BK334" s="124">
        <f>SUM(BK335:BK342)</f>
        <v>0</v>
      </c>
    </row>
    <row r="335" spans="2:65" s="1" customFormat="1" ht="16.5" customHeight="1">
      <c r="B335" s="31"/>
      <c r="C335" s="127" t="s">
        <v>560</v>
      </c>
      <c r="D335" s="127" t="s">
        <v>189</v>
      </c>
      <c r="E335" s="128" t="s">
        <v>702</v>
      </c>
      <c r="F335" s="129" t="s">
        <v>703</v>
      </c>
      <c r="G335" s="130" t="s">
        <v>704</v>
      </c>
      <c r="H335" s="131">
        <v>1</v>
      </c>
      <c r="I335" s="132"/>
      <c r="J335" s="133">
        <f>ROUND(I335*H335,2)</f>
        <v>0</v>
      </c>
      <c r="K335" s="129" t="s">
        <v>193</v>
      </c>
      <c r="L335" s="31"/>
      <c r="M335" s="134" t="s">
        <v>19</v>
      </c>
      <c r="N335" s="135" t="s">
        <v>47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691</v>
      </c>
      <c r="AT335" s="138" t="s">
        <v>189</v>
      </c>
      <c r="AU335" s="138" t="s">
        <v>86</v>
      </c>
      <c r="AY335" s="16" t="s">
        <v>187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6" t="s">
        <v>84</v>
      </c>
      <c r="BK335" s="139">
        <f>ROUND(I335*H335,2)</f>
        <v>0</v>
      </c>
      <c r="BL335" s="16" t="s">
        <v>691</v>
      </c>
      <c r="BM335" s="138" t="s">
        <v>1131</v>
      </c>
    </row>
    <row r="336" spans="2:65" s="1" customFormat="1">
      <c r="B336" s="31"/>
      <c r="D336" s="140" t="s">
        <v>196</v>
      </c>
      <c r="F336" s="141" t="s">
        <v>703</v>
      </c>
      <c r="I336" s="142"/>
      <c r="L336" s="31"/>
      <c r="M336" s="143"/>
      <c r="T336" s="52"/>
      <c r="AT336" s="16" t="s">
        <v>196</v>
      </c>
      <c r="AU336" s="16" t="s">
        <v>86</v>
      </c>
    </row>
    <row r="337" spans="2:65" s="1" customFormat="1">
      <c r="B337" s="31"/>
      <c r="D337" s="144" t="s">
        <v>198</v>
      </c>
      <c r="F337" s="145" t="s">
        <v>706</v>
      </c>
      <c r="I337" s="142"/>
      <c r="L337" s="31"/>
      <c r="M337" s="143"/>
      <c r="T337" s="52"/>
      <c r="AT337" s="16" t="s">
        <v>198</v>
      </c>
      <c r="AU337" s="16" t="s">
        <v>86</v>
      </c>
    </row>
    <row r="338" spans="2:65" s="12" customFormat="1">
      <c r="B338" s="146"/>
      <c r="D338" s="140" t="s">
        <v>200</v>
      </c>
      <c r="E338" s="147" t="s">
        <v>19</v>
      </c>
      <c r="F338" s="148" t="s">
        <v>84</v>
      </c>
      <c r="H338" s="149">
        <v>1</v>
      </c>
      <c r="I338" s="150"/>
      <c r="L338" s="146"/>
      <c r="M338" s="151"/>
      <c r="T338" s="152"/>
      <c r="AT338" s="147" t="s">
        <v>200</v>
      </c>
      <c r="AU338" s="147" t="s">
        <v>86</v>
      </c>
      <c r="AV338" s="12" t="s">
        <v>86</v>
      </c>
      <c r="AW338" s="12" t="s">
        <v>37</v>
      </c>
      <c r="AX338" s="12" t="s">
        <v>84</v>
      </c>
      <c r="AY338" s="147" t="s">
        <v>187</v>
      </c>
    </row>
    <row r="339" spans="2:65" s="1" customFormat="1" ht="16.5" customHeight="1">
      <c r="B339" s="31"/>
      <c r="C339" s="127" t="s">
        <v>564</v>
      </c>
      <c r="D339" s="127" t="s">
        <v>189</v>
      </c>
      <c r="E339" s="128" t="s">
        <v>708</v>
      </c>
      <c r="F339" s="129" t="s">
        <v>709</v>
      </c>
      <c r="G339" s="130" t="s">
        <v>704</v>
      </c>
      <c r="H339" s="131">
        <v>1</v>
      </c>
      <c r="I339" s="132"/>
      <c r="J339" s="133">
        <f>ROUND(I339*H339,2)</f>
        <v>0</v>
      </c>
      <c r="K339" s="129" t="s">
        <v>193</v>
      </c>
      <c r="L339" s="31"/>
      <c r="M339" s="134" t="s">
        <v>19</v>
      </c>
      <c r="N339" s="135" t="s">
        <v>47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691</v>
      </c>
      <c r="AT339" s="138" t="s">
        <v>189</v>
      </c>
      <c r="AU339" s="138" t="s">
        <v>86</v>
      </c>
      <c r="AY339" s="16" t="s">
        <v>187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84</v>
      </c>
      <c r="BK339" s="139">
        <f>ROUND(I339*H339,2)</f>
        <v>0</v>
      </c>
      <c r="BL339" s="16" t="s">
        <v>691</v>
      </c>
      <c r="BM339" s="138" t="s">
        <v>1132</v>
      </c>
    </row>
    <row r="340" spans="2:65" s="1" customFormat="1">
      <c r="B340" s="31"/>
      <c r="D340" s="140" t="s">
        <v>196</v>
      </c>
      <c r="F340" s="141" t="s">
        <v>709</v>
      </c>
      <c r="I340" s="142"/>
      <c r="L340" s="31"/>
      <c r="M340" s="143"/>
      <c r="T340" s="52"/>
      <c r="AT340" s="16" t="s">
        <v>196</v>
      </c>
      <c r="AU340" s="16" t="s">
        <v>86</v>
      </c>
    </row>
    <row r="341" spans="2:65" s="1" customFormat="1">
      <c r="B341" s="31"/>
      <c r="D341" s="144" t="s">
        <v>198</v>
      </c>
      <c r="F341" s="145" t="s">
        <v>711</v>
      </c>
      <c r="I341" s="142"/>
      <c r="L341" s="31"/>
      <c r="M341" s="143"/>
      <c r="T341" s="52"/>
      <c r="AT341" s="16" t="s">
        <v>198</v>
      </c>
      <c r="AU341" s="16" t="s">
        <v>86</v>
      </c>
    </row>
    <row r="342" spans="2:65" s="12" customFormat="1">
      <c r="B342" s="146"/>
      <c r="D342" s="140" t="s">
        <v>200</v>
      </c>
      <c r="E342" s="147" t="s">
        <v>19</v>
      </c>
      <c r="F342" s="148" t="s">
        <v>84</v>
      </c>
      <c r="H342" s="149">
        <v>1</v>
      </c>
      <c r="I342" s="150"/>
      <c r="L342" s="146"/>
      <c r="M342" s="170"/>
      <c r="N342" s="171"/>
      <c r="O342" s="171"/>
      <c r="P342" s="171"/>
      <c r="Q342" s="171"/>
      <c r="R342" s="171"/>
      <c r="S342" s="171"/>
      <c r="T342" s="172"/>
      <c r="AT342" s="147" t="s">
        <v>200</v>
      </c>
      <c r="AU342" s="147" t="s">
        <v>86</v>
      </c>
      <c r="AV342" s="12" t="s">
        <v>86</v>
      </c>
      <c r="AW342" s="12" t="s">
        <v>37</v>
      </c>
      <c r="AX342" s="12" t="s">
        <v>84</v>
      </c>
      <c r="AY342" s="147" t="s">
        <v>187</v>
      </c>
    </row>
    <row r="343" spans="2:65" s="1" customFormat="1" ht="6.9" customHeight="1">
      <c r="B343" s="40"/>
      <c r="C343" s="41"/>
      <c r="D343" s="41"/>
      <c r="E343" s="41"/>
      <c r="F343" s="41"/>
      <c r="G343" s="41"/>
      <c r="H343" s="41"/>
      <c r="I343" s="41"/>
      <c r="J343" s="41"/>
      <c r="K343" s="41"/>
      <c r="L343" s="31"/>
    </row>
  </sheetData>
  <sheetProtection algorithmName="SHA-512" hashValue="EVj1vtrHUoT9PrNdlSRH7il/3yT/KFoQacaExzdJC4BtnTVZJoj8YOsZ/Nok+HMFup4XbTRIuqZH0CBV1hrRXA==" saltValue="fazyhUhIaerWvFGoSJfdglI5QCHb6VkdEkI7mYyhqks+b0AoGDkkTwMbyXgidKozsWHo5A3S+Lrd0N+TBEfbaA==" spinCount="100000" sheet="1" objects="1" scenarios="1" formatColumns="0" formatRows="0" autoFilter="0"/>
  <autoFilter ref="C91:K342" xr:uid="{00000000-0009-0000-0000-000003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300-000000000000}"/>
    <hyperlink ref="F101" r:id="rId2" xr:uid="{00000000-0004-0000-0300-000001000000}"/>
    <hyperlink ref="F105" r:id="rId3" xr:uid="{00000000-0004-0000-0300-000002000000}"/>
    <hyperlink ref="F109" r:id="rId4" xr:uid="{00000000-0004-0000-0300-000003000000}"/>
    <hyperlink ref="F113" r:id="rId5" xr:uid="{00000000-0004-0000-0300-000004000000}"/>
    <hyperlink ref="F117" r:id="rId6" xr:uid="{00000000-0004-0000-0300-000005000000}"/>
    <hyperlink ref="F121" r:id="rId7" xr:uid="{00000000-0004-0000-0300-000006000000}"/>
    <hyperlink ref="F125" r:id="rId8" xr:uid="{00000000-0004-0000-0300-000007000000}"/>
    <hyperlink ref="F129" r:id="rId9" xr:uid="{00000000-0004-0000-0300-000008000000}"/>
    <hyperlink ref="F133" r:id="rId10" xr:uid="{00000000-0004-0000-0300-000009000000}"/>
    <hyperlink ref="F137" r:id="rId11" xr:uid="{00000000-0004-0000-0300-00000A000000}"/>
    <hyperlink ref="F141" r:id="rId12" xr:uid="{00000000-0004-0000-0300-00000B000000}"/>
    <hyperlink ref="F145" r:id="rId13" xr:uid="{00000000-0004-0000-0300-00000C000000}"/>
    <hyperlink ref="F149" r:id="rId14" xr:uid="{00000000-0004-0000-0300-00000D000000}"/>
    <hyperlink ref="F154" r:id="rId15" xr:uid="{00000000-0004-0000-0300-00000E000000}"/>
    <hyperlink ref="F160" r:id="rId16" xr:uid="{00000000-0004-0000-0300-00000F000000}"/>
    <hyperlink ref="F164" r:id="rId17" xr:uid="{00000000-0004-0000-0300-000010000000}"/>
    <hyperlink ref="F172" r:id="rId18" xr:uid="{00000000-0004-0000-0300-000011000000}"/>
    <hyperlink ref="F176" r:id="rId19" xr:uid="{00000000-0004-0000-0300-000012000000}"/>
    <hyperlink ref="F183" r:id="rId20" xr:uid="{00000000-0004-0000-0300-000013000000}"/>
    <hyperlink ref="F188" r:id="rId21" xr:uid="{00000000-0004-0000-0300-000014000000}"/>
    <hyperlink ref="F192" r:id="rId22" xr:uid="{00000000-0004-0000-0300-000015000000}"/>
    <hyperlink ref="F196" r:id="rId23" xr:uid="{00000000-0004-0000-0300-000016000000}"/>
    <hyperlink ref="F201" r:id="rId24" xr:uid="{00000000-0004-0000-0300-000017000000}"/>
    <hyperlink ref="F205" r:id="rId25" xr:uid="{00000000-0004-0000-0300-000018000000}"/>
    <hyperlink ref="F210" r:id="rId26" xr:uid="{00000000-0004-0000-0300-000019000000}"/>
    <hyperlink ref="F217" r:id="rId27" xr:uid="{00000000-0004-0000-0300-00001A000000}"/>
    <hyperlink ref="F224" r:id="rId28" xr:uid="{00000000-0004-0000-0300-00001B000000}"/>
    <hyperlink ref="F243" r:id="rId29" xr:uid="{00000000-0004-0000-0300-00001C000000}"/>
    <hyperlink ref="F254" r:id="rId30" xr:uid="{00000000-0004-0000-0300-00001D000000}"/>
    <hyperlink ref="F260" r:id="rId31" xr:uid="{00000000-0004-0000-0300-00001E000000}"/>
    <hyperlink ref="F264" r:id="rId32" xr:uid="{00000000-0004-0000-0300-00001F000000}"/>
    <hyperlink ref="F268" r:id="rId33" xr:uid="{00000000-0004-0000-0300-000020000000}"/>
    <hyperlink ref="F272" r:id="rId34" xr:uid="{00000000-0004-0000-0300-000021000000}"/>
    <hyperlink ref="F278" r:id="rId35" xr:uid="{00000000-0004-0000-0300-000022000000}"/>
    <hyperlink ref="F282" r:id="rId36" xr:uid="{00000000-0004-0000-0300-000023000000}"/>
    <hyperlink ref="F287" r:id="rId37" xr:uid="{00000000-0004-0000-0300-000024000000}"/>
    <hyperlink ref="F291" r:id="rId38" xr:uid="{00000000-0004-0000-0300-000025000000}"/>
    <hyperlink ref="F296" r:id="rId39" xr:uid="{00000000-0004-0000-0300-000026000000}"/>
    <hyperlink ref="F299" r:id="rId40" xr:uid="{00000000-0004-0000-0300-000027000000}"/>
    <hyperlink ref="F303" r:id="rId41" xr:uid="{00000000-0004-0000-0300-000028000000}"/>
    <hyperlink ref="F307" r:id="rId42" xr:uid="{00000000-0004-0000-0300-000029000000}"/>
    <hyperlink ref="F310" r:id="rId43" xr:uid="{00000000-0004-0000-0300-00002A000000}"/>
    <hyperlink ref="F315" r:id="rId44" xr:uid="{00000000-0004-0000-0300-00002B000000}"/>
    <hyperlink ref="F319" r:id="rId45" xr:uid="{00000000-0004-0000-0300-00002C000000}"/>
    <hyperlink ref="F324" r:id="rId46" xr:uid="{00000000-0004-0000-0300-00002D000000}"/>
    <hyperlink ref="F328" r:id="rId47" xr:uid="{00000000-0004-0000-0300-00002E000000}"/>
    <hyperlink ref="F332" r:id="rId48" xr:uid="{00000000-0004-0000-0300-00002F000000}"/>
    <hyperlink ref="F337" r:id="rId49" xr:uid="{00000000-0004-0000-0300-000030000000}"/>
    <hyperlink ref="F341" r:id="rId50" xr:uid="{00000000-0004-0000-0300-00003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7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96</v>
      </c>
      <c r="AZ2" s="84" t="s">
        <v>118</v>
      </c>
      <c r="BA2" s="84" t="s">
        <v>116</v>
      </c>
      <c r="BB2" s="84" t="s">
        <v>19</v>
      </c>
      <c r="BC2" s="84" t="s">
        <v>1133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121</v>
      </c>
      <c r="BA3" s="84" t="s">
        <v>122</v>
      </c>
      <c r="BB3" s="84" t="s">
        <v>19</v>
      </c>
      <c r="BC3" s="84" t="s">
        <v>1134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124</v>
      </c>
      <c r="BA4" s="84" t="s">
        <v>122</v>
      </c>
      <c r="BB4" s="84" t="s">
        <v>19</v>
      </c>
      <c r="BC4" s="84" t="s">
        <v>1135</v>
      </c>
      <c r="BD4" s="84" t="s">
        <v>86</v>
      </c>
    </row>
    <row r="5" spans="2:56" ht="6.9" customHeight="1">
      <c r="B5" s="19"/>
      <c r="L5" s="19"/>
      <c r="AZ5" s="84" t="s">
        <v>126</v>
      </c>
      <c r="BA5" s="84" t="s">
        <v>126</v>
      </c>
      <c r="BB5" s="84" t="s">
        <v>19</v>
      </c>
      <c r="BC5" s="84" t="s">
        <v>1136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962</v>
      </c>
      <c r="BA6" s="84" t="s">
        <v>963</v>
      </c>
      <c r="BB6" s="84" t="s">
        <v>19</v>
      </c>
      <c r="BC6" s="84" t="s">
        <v>1137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716</v>
      </c>
      <c r="BA7" s="84" t="s">
        <v>133</v>
      </c>
      <c r="BB7" s="84" t="s">
        <v>19</v>
      </c>
      <c r="BC7" s="84" t="s">
        <v>1138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139</v>
      </c>
      <c r="BA8" s="84" t="s">
        <v>140</v>
      </c>
      <c r="BB8" s="84" t="s">
        <v>19</v>
      </c>
      <c r="BC8" s="84" t="s">
        <v>1139</v>
      </c>
      <c r="BD8" s="84" t="s">
        <v>86</v>
      </c>
    </row>
    <row r="9" spans="2:56" s="1" customFormat="1" ht="30" customHeight="1">
      <c r="B9" s="31"/>
      <c r="E9" s="284" t="s">
        <v>1140</v>
      </c>
      <c r="F9" s="300"/>
      <c r="G9" s="300"/>
      <c r="H9" s="300"/>
      <c r="L9" s="31"/>
      <c r="AZ9" s="84" t="s">
        <v>142</v>
      </c>
      <c r="BA9" s="84" t="s">
        <v>971</v>
      </c>
      <c r="BB9" s="84" t="s">
        <v>19</v>
      </c>
      <c r="BC9" s="84" t="s">
        <v>970</v>
      </c>
      <c r="BD9" s="84" t="s">
        <v>86</v>
      </c>
    </row>
    <row r="10" spans="2:56" s="1" customFormat="1">
      <c r="B10" s="31"/>
      <c r="L10" s="31"/>
      <c r="AZ10" s="84" t="s">
        <v>144</v>
      </c>
      <c r="BA10" s="84" t="s">
        <v>140</v>
      </c>
      <c r="BB10" s="84" t="s">
        <v>19</v>
      </c>
      <c r="BC10" s="84" t="s">
        <v>1141</v>
      </c>
      <c r="BD10" s="84" t="s">
        <v>86</v>
      </c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  <c r="AZ11" s="84" t="s">
        <v>973</v>
      </c>
      <c r="BA11" s="84" t="s">
        <v>971</v>
      </c>
      <c r="BB11" s="84" t="s">
        <v>19</v>
      </c>
      <c r="BC11" s="84" t="s">
        <v>1142</v>
      </c>
      <c r="BD11" s="84" t="s">
        <v>86</v>
      </c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  <c r="AZ12" s="84" t="s">
        <v>722</v>
      </c>
      <c r="BA12" s="84" t="s">
        <v>971</v>
      </c>
      <c r="BB12" s="84" t="s">
        <v>19</v>
      </c>
      <c r="BC12" s="84" t="s">
        <v>1143</v>
      </c>
      <c r="BD12" s="84" t="s">
        <v>86</v>
      </c>
    </row>
    <row r="13" spans="2:56" s="1" customFormat="1" ht="10.8" customHeight="1">
      <c r="B13" s="31"/>
      <c r="L13" s="31"/>
      <c r="AZ13" s="84" t="s">
        <v>150</v>
      </c>
      <c r="BA13" s="84" t="s">
        <v>150</v>
      </c>
      <c r="BB13" s="84" t="s">
        <v>19</v>
      </c>
      <c r="BC13" s="84" t="s">
        <v>1144</v>
      </c>
      <c r="BD13" s="84" t="s">
        <v>86</v>
      </c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  <c r="AZ14" s="84" t="s">
        <v>1145</v>
      </c>
      <c r="BA14" s="84" t="s">
        <v>971</v>
      </c>
      <c r="BB14" s="84" t="s">
        <v>19</v>
      </c>
      <c r="BC14" s="84" t="s">
        <v>1146</v>
      </c>
      <c r="BD14" s="84" t="s">
        <v>86</v>
      </c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ROUND(J92,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ROUND((SUM(BE92:BE471)),  2)</f>
        <v>0</v>
      </c>
      <c r="I33" s="89">
        <v>0.21</v>
      </c>
      <c r="J33" s="88">
        <f>ROUND(((SUM(BE92:BE471))*I33),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ROUND((SUM(BF92:BF471)),  2)</f>
        <v>0</v>
      </c>
      <c r="I34" s="89">
        <v>0.15</v>
      </c>
      <c r="J34" s="88">
        <f>ROUND(((SUM(BF92:BF471))*I34),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ROUND((SUM(BG92:BG471)),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ROUND((SUM(BH92:BH471)),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ROUND((SUM(BI92:BI471)),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01.1.4 - IO 01 - Vodovodní případěč 2 - st. 0,00 - 905,85 m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J92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J93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J94</f>
        <v>0</v>
      </c>
      <c r="L61" s="103"/>
    </row>
    <row r="62" spans="2:47" s="9" customFormat="1" ht="19.95" customHeight="1">
      <c r="B62" s="103"/>
      <c r="D62" s="104" t="s">
        <v>160</v>
      </c>
      <c r="E62" s="105"/>
      <c r="F62" s="105"/>
      <c r="G62" s="105"/>
      <c r="H62" s="105"/>
      <c r="I62" s="105"/>
      <c r="J62" s="106">
        <f>J197</f>
        <v>0</v>
      </c>
      <c r="L62" s="103"/>
    </row>
    <row r="63" spans="2:47" s="9" customFormat="1" ht="19.95" customHeight="1">
      <c r="B63" s="103"/>
      <c r="D63" s="104" t="s">
        <v>161</v>
      </c>
      <c r="E63" s="105"/>
      <c r="F63" s="105"/>
      <c r="G63" s="105"/>
      <c r="H63" s="105"/>
      <c r="I63" s="105"/>
      <c r="J63" s="106">
        <f>J233</f>
        <v>0</v>
      </c>
      <c r="L63" s="103"/>
    </row>
    <row r="64" spans="2:47" s="9" customFormat="1" ht="19.95" customHeight="1">
      <c r="B64" s="103"/>
      <c r="D64" s="104" t="s">
        <v>163</v>
      </c>
      <c r="E64" s="105"/>
      <c r="F64" s="105"/>
      <c r="G64" s="105"/>
      <c r="H64" s="105"/>
      <c r="I64" s="105"/>
      <c r="J64" s="106">
        <f>J245</f>
        <v>0</v>
      </c>
      <c r="L64" s="103"/>
    </row>
    <row r="65" spans="2:12" s="9" customFormat="1" ht="19.95" customHeight="1">
      <c r="B65" s="103"/>
      <c r="D65" s="104" t="s">
        <v>164</v>
      </c>
      <c r="E65" s="105"/>
      <c r="F65" s="105"/>
      <c r="G65" s="105"/>
      <c r="H65" s="105"/>
      <c r="I65" s="105"/>
      <c r="J65" s="106">
        <f>J413</f>
        <v>0</v>
      </c>
      <c r="L65" s="103"/>
    </row>
    <row r="66" spans="2:12" s="9" customFormat="1" ht="19.95" customHeight="1">
      <c r="B66" s="103"/>
      <c r="D66" s="104" t="s">
        <v>165</v>
      </c>
      <c r="E66" s="105"/>
      <c r="F66" s="105"/>
      <c r="G66" s="105"/>
      <c r="H66" s="105"/>
      <c r="I66" s="105"/>
      <c r="J66" s="106">
        <f>J422</f>
        <v>0</v>
      </c>
      <c r="L66" s="103"/>
    </row>
    <row r="67" spans="2:12" s="9" customFormat="1" ht="19.95" customHeight="1">
      <c r="B67" s="103"/>
      <c r="D67" s="104" t="s">
        <v>166</v>
      </c>
      <c r="E67" s="105"/>
      <c r="F67" s="105"/>
      <c r="G67" s="105"/>
      <c r="H67" s="105"/>
      <c r="I67" s="105"/>
      <c r="J67" s="106">
        <f>J433</f>
        <v>0</v>
      </c>
      <c r="L67" s="103"/>
    </row>
    <row r="68" spans="2:12" s="8" customFormat="1" ht="24.9" customHeight="1">
      <c r="B68" s="99"/>
      <c r="D68" s="100" t="s">
        <v>167</v>
      </c>
      <c r="E68" s="101"/>
      <c r="F68" s="101"/>
      <c r="G68" s="101"/>
      <c r="H68" s="101"/>
      <c r="I68" s="101"/>
      <c r="J68" s="102">
        <f>J440</f>
        <v>0</v>
      </c>
      <c r="L68" s="99"/>
    </row>
    <row r="69" spans="2:12" s="9" customFormat="1" ht="19.95" customHeight="1">
      <c r="B69" s="103"/>
      <c r="D69" s="104" t="s">
        <v>168</v>
      </c>
      <c r="E69" s="105"/>
      <c r="F69" s="105"/>
      <c r="G69" s="105"/>
      <c r="H69" s="105"/>
      <c r="I69" s="105"/>
      <c r="J69" s="106">
        <f>J441</f>
        <v>0</v>
      </c>
      <c r="L69" s="103"/>
    </row>
    <row r="70" spans="2:12" s="8" customFormat="1" ht="24.9" customHeight="1">
      <c r="B70" s="99"/>
      <c r="D70" s="100" t="s">
        <v>169</v>
      </c>
      <c r="E70" s="101"/>
      <c r="F70" s="101"/>
      <c r="G70" s="101"/>
      <c r="H70" s="101"/>
      <c r="I70" s="101"/>
      <c r="J70" s="102">
        <f>J449</f>
        <v>0</v>
      </c>
      <c r="L70" s="99"/>
    </row>
    <row r="71" spans="2:12" s="9" customFormat="1" ht="19.95" customHeight="1">
      <c r="B71" s="103"/>
      <c r="D71" s="104" t="s">
        <v>170</v>
      </c>
      <c r="E71" s="105"/>
      <c r="F71" s="105"/>
      <c r="G71" s="105"/>
      <c r="H71" s="105"/>
      <c r="I71" s="105"/>
      <c r="J71" s="106">
        <f>J450</f>
        <v>0</v>
      </c>
      <c r="L71" s="103"/>
    </row>
    <row r="72" spans="2:12" s="9" customFormat="1" ht="19.95" customHeight="1">
      <c r="B72" s="103"/>
      <c r="D72" s="104" t="s">
        <v>171</v>
      </c>
      <c r="E72" s="105"/>
      <c r="F72" s="105"/>
      <c r="G72" s="105"/>
      <c r="H72" s="105"/>
      <c r="I72" s="105"/>
      <c r="J72" s="106">
        <f>J463</f>
        <v>0</v>
      </c>
      <c r="L72" s="103"/>
    </row>
    <row r="73" spans="2:12" s="1" customFormat="1" ht="21.75" customHeight="1">
      <c r="B73" s="31"/>
      <c r="L73" s="31"/>
    </row>
    <row r="74" spans="2:12" s="1" customFormat="1" ht="6.9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" customHeight="1">
      <c r="B79" s="31"/>
      <c r="C79" s="20" t="s">
        <v>172</v>
      </c>
      <c r="L79" s="31"/>
    </row>
    <row r="80" spans="2:12" s="1" customFormat="1" ht="6.9" customHeight="1">
      <c r="B80" s="31"/>
      <c r="L80" s="31"/>
    </row>
    <row r="81" spans="2:65" s="1" customFormat="1" ht="12" customHeight="1">
      <c r="B81" s="31"/>
      <c r="C81" s="26" t="s">
        <v>16</v>
      </c>
      <c r="L81" s="31"/>
    </row>
    <row r="82" spans="2:65" s="1" customFormat="1" ht="16.5" customHeight="1">
      <c r="B82" s="31"/>
      <c r="E82" s="301" t="str">
        <f>E7</f>
        <v>Vodovod Tošovice - I. Etapa</v>
      </c>
      <c r="F82" s="302"/>
      <c r="G82" s="302"/>
      <c r="H82" s="302"/>
      <c r="L82" s="31"/>
    </row>
    <row r="83" spans="2:65" s="1" customFormat="1" ht="12" customHeight="1">
      <c r="B83" s="31"/>
      <c r="C83" s="26" t="s">
        <v>131</v>
      </c>
      <c r="L83" s="31"/>
    </row>
    <row r="84" spans="2:65" s="1" customFormat="1" ht="30" customHeight="1">
      <c r="B84" s="31"/>
      <c r="E84" s="284" t="str">
        <f>E9</f>
        <v>01.1.4 - IO 01 - Vodovodní případěč 2 - st. 0,00 - 905,85 m</v>
      </c>
      <c r="F84" s="300"/>
      <c r="G84" s="300"/>
      <c r="H84" s="300"/>
      <c r="L84" s="31"/>
    </row>
    <row r="85" spans="2:65" s="1" customFormat="1" ht="6.9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F12</f>
        <v>Odry</v>
      </c>
      <c r="I86" s="26" t="s">
        <v>23</v>
      </c>
      <c r="J86" s="48" t="str">
        <f>IF(J12="","",J12)</f>
        <v>28. 9. 2023</v>
      </c>
      <c r="L86" s="31"/>
    </row>
    <row r="87" spans="2:65" s="1" customFormat="1" ht="6.9" customHeight="1">
      <c r="B87" s="31"/>
      <c r="L87" s="31"/>
    </row>
    <row r="88" spans="2:65" s="1" customFormat="1" ht="15.15" customHeight="1">
      <c r="B88" s="31"/>
      <c r="C88" s="26" t="s">
        <v>25</v>
      </c>
      <c r="F88" s="24" t="str">
        <f>E15</f>
        <v>Město Odry</v>
      </c>
      <c r="I88" s="26" t="s">
        <v>33</v>
      </c>
      <c r="J88" s="29" t="str">
        <f>E21</f>
        <v>Hydroelko, s.r.o.</v>
      </c>
      <c r="L88" s="31"/>
    </row>
    <row r="89" spans="2:65" s="1" customFormat="1" ht="15.15" customHeight="1">
      <c r="B89" s="31"/>
      <c r="C89" s="26" t="s">
        <v>31</v>
      </c>
      <c r="F89" s="24" t="str">
        <f>IF(E18="","",E18)</f>
        <v>Vyplň údaj</v>
      </c>
      <c r="I89" s="26" t="s">
        <v>38</v>
      </c>
      <c r="J89" s="29" t="str">
        <f>E24</f>
        <v xml:space="preserve"> 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07"/>
      <c r="C91" s="108" t="s">
        <v>173</v>
      </c>
      <c r="D91" s="109" t="s">
        <v>61</v>
      </c>
      <c r="E91" s="109" t="s">
        <v>57</v>
      </c>
      <c r="F91" s="109" t="s">
        <v>58</v>
      </c>
      <c r="G91" s="109" t="s">
        <v>174</v>
      </c>
      <c r="H91" s="109" t="s">
        <v>175</v>
      </c>
      <c r="I91" s="109" t="s">
        <v>176</v>
      </c>
      <c r="J91" s="109" t="s">
        <v>154</v>
      </c>
      <c r="K91" s="110" t="s">
        <v>177</v>
      </c>
      <c r="L91" s="107"/>
      <c r="M91" s="55" t="s">
        <v>19</v>
      </c>
      <c r="N91" s="56" t="s">
        <v>46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8" customHeight="1">
      <c r="B92" s="31"/>
      <c r="C92" s="60" t="s">
        <v>184</v>
      </c>
      <c r="J92" s="111">
        <f>BK92</f>
        <v>0</v>
      </c>
      <c r="L92" s="31"/>
      <c r="M92" s="58"/>
      <c r="N92" s="49"/>
      <c r="O92" s="49"/>
      <c r="P92" s="112">
        <f>P93+P440+P449</f>
        <v>0</v>
      </c>
      <c r="Q92" s="49"/>
      <c r="R92" s="112">
        <f>R93+R440+R449</f>
        <v>30.115609980000002</v>
      </c>
      <c r="S92" s="49"/>
      <c r="T92" s="113">
        <f>T93+T440+T449</f>
        <v>75.589910000000003</v>
      </c>
      <c r="AT92" s="16" t="s">
        <v>75</v>
      </c>
      <c r="AU92" s="16" t="s">
        <v>155</v>
      </c>
      <c r="BK92" s="114">
        <f>BK93+BK440+BK449</f>
        <v>0</v>
      </c>
    </row>
    <row r="93" spans="2:65" s="11" customFormat="1" ht="25.95" customHeight="1">
      <c r="B93" s="115"/>
      <c r="D93" s="116" t="s">
        <v>75</v>
      </c>
      <c r="E93" s="117" t="s">
        <v>185</v>
      </c>
      <c r="F93" s="117" t="s">
        <v>186</v>
      </c>
      <c r="I93" s="118"/>
      <c r="J93" s="119">
        <f>BK93</f>
        <v>0</v>
      </c>
      <c r="L93" s="115"/>
      <c r="M93" s="120"/>
      <c r="P93" s="121">
        <f>P94+P197+P233+P245+P413+P422+P433</f>
        <v>0</v>
      </c>
      <c r="R93" s="121">
        <f>R94+R197+R233+R245+R413+R422+R433</f>
        <v>30.112609980000002</v>
      </c>
      <c r="T93" s="122">
        <f>T94+T197+T233+T245+T413+T422+T433</f>
        <v>75.589910000000003</v>
      </c>
      <c r="AR93" s="116" t="s">
        <v>84</v>
      </c>
      <c r="AT93" s="123" t="s">
        <v>75</v>
      </c>
      <c r="AU93" s="123" t="s">
        <v>76</v>
      </c>
      <c r="AY93" s="116" t="s">
        <v>187</v>
      </c>
      <c r="BK93" s="124">
        <f>BK94+BK197+BK233+BK245+BK413+BK422+BK433</f>
        <v>0</v>
      </c>
    </row>
    <row r="94" spans="2:65" s="11" customFormat="1" ht="22.8" customHeight="1">
      <c r="B94" s="115"/>
      <c r="D94" s="116" t="s">
        <v>75</v>
      </c>
      <c r="E94" s="125" t="s">
        <v>84</v>
      </c>
      <c r="F94" s="125" t="s">
        <v>188</v>
      </c>
      <c r="I94" s="118"/>
      <c r="J94" s="126">
        <f>BK94</f>
        <v>0</v>
      </c>
      <c r="L94" s="115"/>
      <c r="M94" s="120"/>
      <c r="P94" s="121">
        <f>SUM(P95:P196)</f>
        <v>0</v>
      </c>
      <c r="R94" s="121">
        <f>SUM(R95:R196)</f>
        <v>1.506E-2</v>
      </c>
      <c r="T94" s="122">
        <f>SUM(T95:T196)</f>
        <v>75.563000000000002</v>
      </c>
      <c r="AR94" s="116" t="s">
        <v>84</v>
      </c>
      <c r="AT94" s="123" t="s">
        <v>75</v>
      </c>
      <c r="AU94" s="123" t="s">
        <v>84</v>
      </c>
      <c r="AY94" s="116" t="s">
        <v>187</v>
      </c>
      <c r="BK94" s="124">
        <f>SUM(BK95:BK196)</f>
        <v>0</v>
      </c>
    </row>
    <row r="95" spans="2:65" s="1" customFormat="1" ht="33" customHeight="1">
      <c r="B95" s="31"/>
      <c r="C95" s="127" t="s">
        <v>84</v>
      </c>
      <c r="D95" s="127" t="s">
        <v>189</v>
      </c>
      <c r="E95" s="128" t="s">
        <v>1147</v>
      </c>
      <c r="F95" s="129" t="s">
        <v>1148</v>
      </c>
      <c r="G95" s="130" t="s">
        <v>192</v>
      </c>
      <c r="H95" s="131">
        <v>195</v>
      </c>
      <c r="I95" s="132"/>
      <c r="J95" s="133">
        <f>ROUND(I95*H95,2)</f>
        <v>0</v>
      </c>
      <c r="K95" s="129" t="s">
        <v>193</v>
      </c>
      <c r="L95" s="31"/>
      <c r="M95" s="134" t="s">
        <v>19</v>
      </c>
      <c r="N95" s="135" t="s">
        <v>47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194</v>
      </c>
      <c r="AT95" s="138" t="s">
        <v>189</v>
      </c>
      <c r="AU95" s="138" t="s">
        <v>86</v>
      </c>
      <c r="AY95" s="16" t="s">
        <v>187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84</v>
      </c>
      <c r="BK95" s="139">
        <f>ROUND(I95*H95,2)</f>
        <v>0</v>
      </c>
      <c r="BL95" s="16" t="s">
        <v>194</v>
      </c>
      <c r="BM95" s="138" t="s">
        <v>1149</v>
      </c>
    </row>
    <row r="96" spans="2:65" s="1" customFormat="1" ht="28.8">
      <c r="B96" s="31"/>
      <c r="D96" s="140" t="s">
        <v>196</v>
      </c>
      <c r="F96" s="141" t="s">
        <v>1150</v>
      </c>
      <c r="I96" s="142"/>
      <c r="L96" s="31"/>
      <c r="M96" s="143"/>
      <c r="T96" s="52"/>
      <c r="AT96" s="16" t="s">
        <v>196</v>
      </c>
      <c r="AU96" s="16" t="s">
        <v>86</v>
      </c>
    </row>
    <row r="97" spans="2:65" s="1" customFormat="1">
      <c r="B97" s="31"/>
      <c r="D97" s="144" t="s">
        <v>198</v>
      </c>
      <c r="F97" s="145" t="s">
        <v>1151</v>
      </c>
      <c r="I97" s="142"/>
      <c r="L97" s="31"/>
      <c r="M97" s="143"/>
      <c r="T97" s="52"/>
      <c r="AT97" s="16" t="s">
        <v>198</v>
      </c>
      <c r="AU97" s="16" t="s">
        <v>86</v>
      </c>
    </row>
    <row r="98" spans="2:65" s="12" customFormat="1">
      <c r="B98" s="146"/>
      <c r="D98" s="140" t="s">
        <v>200</v>
      </c>
      <c r="E98" s="147" t="s">
        <v>19</v>
      </c>
      <c r="F98" s="148" t="s">
        <v>1152</v>
      </c>
      <c r="H98" s="149">
        <v>195</v>
      </c>
      <c r="I98" s="150"/>
      <c r="L98" s="146"/>
      <c r="M98" s="151"/>
      <c r="T98" s="152"/>
      <c r="AT98" s="147" t="s">
        <v>200</v>
      </c>
      <c r="AU98" s="147" t="s">
        <v>86</v>
      </c>
      <c r="AV98" s="12" t="s">
        <v>86</v>
      </c>
      <c r="AW98" s="12" t="s">
        <v>37</v>
      </c>
      <c r="AX98" s="12" t="s">
        <v>84</v>
      </c>
      <c r="AY98" s="147" t="s">
        <v>187</v>
      </c>
    </row>
    <row r="99" spans="2:65" s="1" customFormat="1" ht="37.799999999999997" customHeight="1">
      <c r="B99" s="31"/>
      <c r="C99" s="127" t="s">
        <v>86</v>
      </c>
      <c r="D99" s="127" t="s">
        <v>189</v>
      </c>
      <c r="E99" s="128" t="s">
        <v>1153</v>
      </c>
      <c r="F99" s="129" t="s">
        <v>1154</v>
      </c>
      <c r="G99" s="130" t="s">
        <v>192</v>
      </c>
      <c r="H99" s="131">
        <v>150</v>
      </c>
      <c r="I99" s="132"/>
      <c r="J99" s="133">
        <f>ROUND(I99*H99,2)</f>
        <v>0</v>
      </c>
      <c r="K99" s="129" t="s">
        <v>193</v>
      </c>
      <c r="L99" s="31"/>
      <c r="M99" s="134" t="s">
        <v>19</v>
      </c>
      <c r="N99" s="135" t="s">
        <v>47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194</v>
      </c>
      <c r="AT99" s="138" t="s">
        <v>189</v>
      </c>
      <c r="AU99" s="138" t="s">
        <v>86</v>
      </c>
      <c r="AY99" s="16" t="s">
        <v>187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84</v>
      </c>
      <c r="BK99" s="139">
        <f>ROUND(I99*H99,2)</f>
        <v>0</v>
      </c>
      <c r="BL99" s="16" t="s">
        <v>194</v>
      </c>
      <c r="BM99" s="138" t="s">
        <v>1155</v>
      </c>
    </row>
    <row r="100" spans="2:65" s="1" customFormat="1" ht="28.8">
      <c r="B100" s="31"/>
      <c r="D100" s="140" t="s">
        <v>196</v>
      </c>
      <c r="F100" s="141" t="s">
        <v>1156</v>
      </c>
      <c r="I100" s="142"/>
      <c r="L100" s="31"/>
      <c r="M100" s="143"/>
      <c r="T100" s="52"/>
      <c r="AT100" s="16" t="s">
        <v>196</v>
      </c>
      <c r="AU100" s="16" t="s">
        <v>86</v>
      </c>
    </row>
    <row r="101" spans="2:65" s="1" customFormat="1">
      <c r="B101" s="31"/>
      <c r="D101" s="144" t="s">
        <v>198</v>
      </c>
      <c r="F101" s="145" t="s">
        <v>1157</v>
      </c>
      <c r="I101" s="142"/>
      <c r="L101" s="31"/>
      <c r="M101" s="143"/>
      <c r="T101" s="52"/>
      <c r="AT101" s="16" t="s">
        <v>198</v>
      </c>
      <c r="AU101" s="16" t="s">
        <v>86</v>
      </c>
    </row>
    <row r="102" spans="2:65" s="12" customFormat="1">
      <c r="B102" s="146"/>
      <c r="D102" s="140" t="s">
        <v>200</v>
      </c>
      <c r="E102" s="147" t="s">
        <v>19</v>
      </c>
      <c r="F102" s="148" t="s">
        <v>1158</v>
      </c>
      <c r="H102" s="149">
        <v>150</v>
      </c>
      <c r="I102" s="150"/>
      <c r="L102" s="146"/>
      <c r="M102" s="151"/>
      <c r="T102" s="152"/>
      <c r="AT102" s="147" t="s">
        <v>200</v>
      </c>
      <c r="AU102" s="147" t="s">
        <v>86</v>
      </c>
      <c r="AV102" s="12" t="s">
        <v>86</v>
      </c>
      <c r="AW102" s="12" t="s">
        <v>37</v>
      </c>
      <c r="AX102" s="12" t="s">
        <v>84</v>
      </c>
      <c r="AY102" s="147" t="s">
        <v>187</v>
      </c>
    </row>
    <row r="103" spans="2:65" s="1" customFormat="1" ht="24.15" customHeight="1">
      <c r="B103" s="31"/>
      <c r="C103" s="127" t="s">
        <v>209</v>
      </c>
      <c r="D103" s="127" t="s">
        <v>189</v>
      </c>
      <c r="E103" s="128" t="s">
        <v>1159</v>
      </c>
      <c r="F103" s="129" t="s">
        <v>1160</v>
      </c>
      <c r="G103" s="130" t="s">
        <v>320</v>
      </c>
      <c r="H103" s="131">
        <v>2</v>
      </c>
      <c r="I103" s="132"/>
      <c r="J103" s="133">
        <f>ROUND(I103*H103,2)</f>
        <v>0</v>
      </c>
      <c r="K103" s="129" t="s">
        <v>193</v>
      </c>
      <c r="L103" s="31"/>
      <c r="M103" s="134" t="s">
        <v>19</v>
      </c>
      <c r="N103" s="135" t="s">
        <v>47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194</v>
      </c>
      <c r="AT103" s="138" t="s">
        <v>189</v>
      </c>
      <c r="AU103" s="138" t="s">
        <v>86</v>
      </c>
      <c r="AY103" s="16" t="s">
        <v>187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84</v>
      </c>
      <c r="BK103" s="139">
        <f>ROUND(I103*H103,2)</f>
        <v>0</v>
      </c>
      <c r="BL103" s="16" t="s">
        <v>194</v>
      </c>
      <c r="BM103" s="138" t="s">
        <v>1161</v>
      </c>
    </row>
    <row r="104" spans="2:65" s="1" customFormat="1" ht="19.2">
      <c r="B104" s="31"/>
      <c r="D104" s="140" t="s">
        <v>196</v>
      </c>
      <c r="F104" s="141" t="s">
        <v>1162</v>
      </c>
      <c r="I104" s="142"/>
      <c r="L104" s="31"/>
      <c r="M104" s="143"/>
      <c r="T104" s="52"/>
      <c r="AT104" s="16" t="s">
        <v>196</v>
      </c>
      <c r="AU104" s="16" t="s">
        <v>86</v>
      </c>
    </row>
    <row r="105" spans="2:65" s="1" customFormat="1">
      <c r="B105" s="31"/>
      <c r="D105" s="144" t="s">
        <v>198</v>
      </c>
      <c r="F105" s="145" t="s">
        <v>1163</v>
      </c>
      <c r="I105" s="142"/>
      <c r="L105" s="31"/>
      <c r="M105" s="143"/>
      <c r="T105" s="52"/>
      <c r="AT105" s="16" t="s">
        <v>198</v>
      </c>
      <c r="AU105" s="16" t="s">
        <v>86</v>
      </c>
    </row>
    <row r="106" spans="2:65" s="12" customFormat="1">
      <c r="B106" s="146"/>
      <c r="D106" s="140" t="s">
        <v>200</v>
      </c>
      <c r="E106" s="147" t="s">
        <v>19</v>
      </c>
      <c r="F106" s="148" t="s">
        <v>86</v>
      </c>
      <c r="H106" s="149">
        <v>2</v>
      </c>
      <c r="I106" s="150"/>
      <c r="L106" s="146"/>
      <c r="M106" s="151"/>
      <c r="T106" s="152"/>
      <c r="AT106" s="147" t="s">
        <v>200</v>
      </c>
      <c r="AU106" s="147" t="s">
        <v>86</v>
      </c>
      <c r="AV106" s="12" t="s">
        <v>86</v>
      </c>
      <c r="AW106" s="12" t="s">
        <v>37</v>
      </c>
      <c r="AX106" s="12" t="s">
        <v>84</v>
      </c>
      <c r="AY106" s="147" t="s">
        <v>187</v>
      </c>
    </row>
    <row r="107" spans="2:65" s="1" customFormat="1" ht="21.75" customHeight="1">
      <c r="B107" s="31"/>
      <c r="C107" s="127" t="s">
        <v>194</v>
      </c>
      <c r="D107" s="127" t="s">
        <v>189</v>
      </c>
      <c r="E107" s="128" t="s">
        <v>988</v>
      </c>
      <c r="F107" s="129" t="s">
        <v>989</v>
      </c>
      <c r="G107" s="130" t="s">
        <v>320</v>
      </c>
      <c r="H107" s="131">
        <v>30</v>
      </c>
      <c r="I107" s="132"/>
      <c r="J107" s="133">
        <f>ROUND(I107*H107,2)</f>
        <v>0</v>
      </c>
      <c r="K107" s="129" t="s">
        <v>193</v>
      </c>
      <c r="L107" s="31"/>
      <c r="M107" s="134" t="s">
        <v>19</v>
      </c>
      <c r="N107" s="135" t="s">
        <v>47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194</v>
      </c>
      <c r="AT107" s="138" t="s">
        <v>189</v>
      </c>
      <c r="AU107" s="138" t="s">
        <v>86</v>
      </c>
      <c r="AY107" s="16" t="s">
        <v>187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84</v>
      </c>
      <c r="BK107" s="139">
        <f>ROUND(I107*H107,2)</f>
        <v>0</v>
      </c>
      <c r="BL107" s="16" t="s">
        <v>194</v>
      </c>
      <c r="BM107" s="138" t="s">
        <v>1164</v>
      </c>
    </row>
    <row r="108" spans="2:65" s="1" customFormat="1" ht="19.2">
      <c r="B108" s="31"/>
      <c r="D108" s="140" t="s">
        <v>196</v>
      </c>
      <c r="F108" s="141" t="s">
        <v>991</v>
      </c>
      <c r="I108" s="142"/>
      <c r="L108" s="31"/>
      <c r="M108" s="143"/>
      <c r="T108" s="52"/>
      <c r="AT108" s="16" t="s">
        <v>196</v>
      </c>
      <c r="AU108" s="16" t="s">
        <v>86</v>
      </c>
    </row>
    <row r="109" spans="2:65" s="1" customFormat="1">
      <c r="B109" s="31"/>
      <c r="D109" s="144" t="s">
        <v>198</v>
      </c>
      <c r="F109" s="145" t="s">
        <v>992</v>
      </c>
      <c r="I109" s="142"/>
      <c r="L109" s="31"/>
      <c r="M109" s="143"/>
      <c r="T109" s="52"/>
      <c r="AT109" s="16" t="s">
        <v>198</v>
      </c>
      <c r="AU109" s="16" t="s">
        <v>86</v>
      </c>
    </row>
    <row r="110" spans="2:65" s="12" customFormat="1">
      <c r="B110" s="146"/>
      <c r="D110" s="140" t="s">
        <v>200</v>
      </c>
      <c r="E110" s="147" t="s">
        <v>19</v>
      </c>
      <c r="F110" s="148" t="s">
        <v>380</v>
      </c>
      <c r="H110" s="149">
        <v>30</v>
      </c>
      <c r="I110" s="150"/>
      <c r="L110" s="146"/>
      <c r="M110" s="151"/>
      <c r="T110" s="152"/>
      <c r="AT110" s="147" t="s">
        <v>200</v>
      </c>
      <c r="AU110" s="147" t="s">
        <v>86</v>
      </c>
      <c r="AV110" s="12" t="s">
        <v>86</v>
      </c>
      <c r="AW110" s="12" t="s">
        <v>37</v>
      </c>
      <c r="AX110" s="12" t="s">
        <v>84</v>
      </c>
      <c r="AY110" s="147" t="s">
        <v>187</v>
      </c>
    </row>
    <row r="111" spans="2:65" s="1" customFormat="1" ht="21.75" customHeight="1">
      <c r="B111" s="31"/>
      <c r="C111" s="127" t="s">
        <v>222</v>
      </c>
      <c r="D111" s="127" t="s">
        <v>189</v>
      </c>
      <c r="E111" s="128" t="s">
        <v>993</v>
      </c>
      <c r="F111" s="129" t="s">
        <v>994</v>
      </c>
      <c r="G111" s="130" t="s">
        <v>320</v>
      </c>
      <c r="H111" s="131">
        <v>20</v>
      </c>
      <c r="I111" s="132"/>
      <c r="J111" s="133">
        <f>ROUND(I111*H111,2)</f>
        <v>0</v>
      </c>
      <c r="K111" s="129" t="s">
        <v>193</v>
      </c>
      <c r="L111" s="31"/>
      <c r="M111" s="134" t="s">
        <v>19</v>
      </c>
      <c r="N111" s="135" t="s">
        <v>47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194</v>
      </c>
      <c r="AT111" s="138" t="s">
        <v>189</v>
      </c>
      <c r="AU111" s="138" t="s">
        <v>86</v>
      </c>
      <c r="AY111" s="16" t="s">
        <v>187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84</v>
      </c>
      <c r="BK111" s="139">
        <f>ROUND(I111*H111,2)</f>
        <v>0</v>
      </c>
      <c r="BL111" s="16" t="s">
        <v>194</v>
      </c>
      <c r="BM111" s="138" t="s">
        <v>1165</v>
      </c>
    </row>
    <row r="112" spans="2:65" s="1" customFormat="1" ht="19.2">
      <c r="B112" s="31"/>
      <c r="D112" s="140" t="s">
        <v>196</v>
      </c>
      <c r="F112" s="141" t="s">
        <v>996</v>
      </c>
      <c r="I112" s="142"/>
      <c r="L112" s="31"/>
      <c r="M112" s="143"/>
      <c r="T112" s="52"/>
      <c r="AT112" s="16" t="s">
        <v>196</v>
      </c>
      <c r="AU112" s="16" t="s">
        <v>86</v>
      </c>
    </row>
    <row r="113" spans="2:65" s="1" customFormat="1">
      <c r="B113" s="31"/>
      <c r="D113" s="144" t="s">
        <v>198</v>
      </c>
      <c r="F113" s="145" t="s">
        <v>997</v>
      </c>
      <c r="I113" s="142"/>
      <c r="L113" s="31"/>
      <c r="M113" s="143"/>
      <c r="T113" s="52"/>
      <c r="AT113" s="16" t="s">
        <v>198</v>
      </c>
      <c r="AU113" s="16" t="s">
        <v>86</v>
      </c>
    </row>
    <row r="114" spans="2:65" s="12" customFormat="1">
      <c r="B114" s="146"/>
      <c r="D114" s="140" t="s">
        <v>200</v>
      </c>
      <c r="E114" s="147" t="s">
        <v>19</v>
      </c>
      <c r="F114" s="148" t="s">
        <v>324</v>
      </c>
      <c r="H114" s="149">
        <v>20</v>
      </c>
      <c r="I114" s="150"/>
      <c r="L114" s="146"/>
      <c r="M114" s="151"/>
      <c r="T114" s="152"/>
      <c r="AT114" s="147" t="s">
        <v>200</v>
      </c>
      <c r="AU114" s="147" t="s">
        <v>86</v>
      </c>
      <c r="AV114" s="12" t="s">
        <v>86</v>
      </c>
      <c r="AW114" s="12" t="s">
        <v>37</v>
      </c>
      <c r="AX114" s="12" t="s">
        <v>84</v>
      </c>
      <c r="AY114" s="147" t="s">
        <v>187</v>
      </c>
    </row>
    <row r="115" spans="2:65" s="1" customFormat="1" ht="21.75" customHeight="1">
      <c r="B115" s="31"/>
      <c r="C115" s="127" t="s">
        <v>229</v>
      </c>
      <c r="D115" s="127" t="s">
        <v>189</v>
      </c>
      <c r="E115" s="128" t="s">
        <v>1166</v>
      </c>
      <c r="F115" s="129" t="s">
        <v>1167</v>
      </c>
      <c r="G115" s="130" t="s">
        <v>320</v>
      </c>
      <c r="H115" s="131">
        <v>10</v>
      </c>
      <c r="I115" s="132"/>
      <c r="J115" s="133">
        <f>ROUND(I115*H115,2)</f>
        <v>0</v>
      </c>
      <c r="K115" s="129" t="s">
        <v>193</v>
      </c>
      <c r="L115" s="31"/>
      <c r="M115" s="134" t="s">
        <v>19</v>
      </c>
      <c r="N115" s="135" t="s">
        <v>47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194</v>
      </c>
      <c r="AT115" s="138" t="s">
        <v>189</v>
      </c>
      <c r="AU115" s="138" t="s">
        <v>86</v>
      </c>
      <c r="AY115" s="16" t="s">
        <v>187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84</v>
      </c>
      <c r="BK115" s="139">
        <f>ROUND(I115*H115,2)</f>
        <v>0</v>
      </c>
      <c r="BL115" s="16" t="s">
        <v>194</v>
      </c>
      <c r="BM115" s="138" t="s">
        <v>1168</v>
      </c>
    </row>
    <row r="116" spans="2:65" s="1" customFormat="1" ht="19.2">
      <c r="B116" s="31"/>
      <c r="D116" s="140" t="s">
        <v>196</v>
      </c>
      <c r="F116" s="141" t="s">
        <v>1169</v>
      </c>
      <c r="I116" s="142"/>
      <c r="L116" s="31"/>
      <c r="M116" s="143"/>
      <c r="T116" s="52"/>
      <c r="AT116" s="16" t="s">
        <v>196</v>
      </c>
      <c r="AU116" s="16" t="s">
        <v>86</v>
      </c>
    </row>
    <row r="117" spans="2:65" s="1" customFormat="1">
      <c r="B117" s="31"/>
      <c r="D117" s="144" t="s">
        <v>198</v>
      </c>
      <c r="F117" s="145" t="s">
        <v>1170</v>
      </c>
      <c r="I117" s="142"/>
      <c r="L117" s="31"/>
      <c r="M117" s="143"/>
      <c r="T117" s="52"/>
      <c r="AT117" s="16" t="s">
        <v>198</v>
      </c>
      <c r="AU117" s="16" t="s">
        <v>86</v>
      </c>
    </row>
    <row r="118" spans="2:65" s="12" customFormat="1">
      <c r="B118" s="146"/>
      <c r="D118" s="140" t="s">
        <v>200</v>
      </c>
      <c r="E118" s="147" t="s">
        <v>19</v>
      </c>
      <c r="F118" s="148" t="s">
        <v>259</v>
      </c>
      <c r="H118" s="149">
        <v>10</v>
      </c>
      <c r="I118" s="150"/>
      <c r="L118" s="146"/>
      <c r="M118" s="151"/>
      <c r="T118" s="152"/>
      <c r="AT118" s="147" t="s">
        <v>200</v>
      </c>
      <c r="AU118" s="147" t="s">
        <v>86</v>
      </c>
      <c r="AV118" s="12" t="s">
        <v>86</v>
      </c>
      <c r="AW118" s="12" t="s">
        <v>37</v>
      </c>
      <c r="AX118" s="12" t="s">
        <v>84</v>
      </c>
      <c r="AY118" s="147" t="s">
        <v>187</v>
      </c>
    </row>
    <row r="119" spans="2:65" s="1" customFormat="1" ht="24.15" customHeight="1">
      <c r="B119" s="31"/>
      <c r="C119" s="127" t="s">
        <v>235</v>
      </c>
      <c r="D119" s="127" t="s">
        <v>189</v>
      </c>
      <c r="E119" s="128" t="s">
        <v>1171</v>
      </c>
      <c r="F119" s="129" t="s">
        <v>1172</v>
      </c>
      <c r="G119" s="130" t="s">
        <v>192</v>
      </c>
      <c r="H119" s="131">
        <v>397.7</v>
      </c>
      <c r="I119" s="132"/>
      <c r="J119" s="133">
        <f>ROUND(I119*H119,2)</f>
        <v>0</v>
      </c>
      <c r="K119" s="129" t="s">
        <v>193</v>
      </c>
      <c r="L119" s="31"/>
      <c r="M119" s="134" t="s">
        <v>19</v>
      </c>
      <c r="N119" s="135" t="s">
        <v>47</v>
      </c>
      <c r="P119" s="136">
        <f>O119*H119</f>
        <v>0</v>
      </c>
      <c r="Q119" s="136">
        <v>0</v>
      </c>
      <c r="R119" s="136">
        <f>Q119*H119</f>
        <v>0</v>
      </c>
      <c r="S119" s="136">
        <v>0.19</v>
      </c>
      <c r="T119" s="137">
        <f>S119*H119</f>
        <v>75.563000000000002</v>
      </c>
      <c r="AR119" s="138" t="s">
        <v>194</v>
      </c>
      <c r="AT119" s="138" t="s">
        <v>189</v>
      </c>
      <c r="AU119" s="138" t="s">
        <v>86</v>
      </c>
      <c r="AY119" s="16" t="s">
        <v>187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84</v>
      </c>
      <c r="BK119" s="139">
        <f>ROUND(I119*H119,2)</f>
        <v>0</v>
      </c>
      <c r="BL119" s="16" t="s">
        <v>194</v>
      </c>
      <c r="BM119" s="138" t="s">
        <v>1173</v>
      </c>
    </row>
    <row r="120" spans="2:65" s="1" customFormat="1" ht="48">
      <c r="B120" s="31"/>
      <c r="D120" s="140" t="s">
        <v>196</v>
      </c>
      <c r="F120" s="141" t="s">
        <v>1174</v>
      </c>
      <c r="I120" s="142"/>
      <c r="L120" s="31"/>
      <c r="M120" s="143"/>
      <c r="T120" s="52"/>
      <c r="AT120" s="16" t="s">
        <v>196</v>
      </c>
      <c r="AU120" s="16" t="s">
        <v>86</v>
      </c>
    </row>
    <row r="121" spans="2:65" s="1" customFormat="1">
      <c r="B121" s="31"/>
      <c r="D121" s="144" t="s">
        <v>198</v>
      </c>
      <c r="F121" s="145" t="s">
        <v>1175</v>
      </c>
      <c r="I121" s="142"/>
      <c r="L121" s="31"/>
      <c r="M121" s="143"/>
      <c r="T121" s="52"/>
      <c r="AT121" s="16" t="s">
        <v>198</v>
      </c>
      <c r="AU121" s="16" t="s">
        <v>86</v>
      </c>
    </row>
    <row r="122" spans="2:65" s="12" customFormat="1">
      <c r="B122" s="146"/>
      <c r="D122" s="140" t="s">
        <v>200</v>
      </c>
      <c r="E122" s="147" t="s">
        <v>1145</v>
      </c>
      <c r="F122" s="148" t="s">
        <v>1176</v>
      </c>
      <c r="H122" s="149">
        <v>397.7</v>
      </c>
      <c r="I122" s="150"/>
      <c r="L122" s="146"/>
      <c r="M122" s="151"/>
      <c r="T122" s="152"/>
      <c r="AT122" s="147" t="s">
        <v>200</v>
      </c>
      <c r="AU122" s="147" t="s">
        <v>86</v>
      </c>
      <c r="AV122" s="12" t="s">
        <v>86</v>
      </c>
      <c r="AW122" s="12" t="s">
        <v>37</v>
      </c>
      <c r="AX122" s="12" t="s">
        <v>84</v>
      </c>
      <c r="AY122" s="147" t="s">
        <v>187</v>
      </c>
    </row>
    <row r="123" spans="2:65" s="1" customFormat="1" ht="24.15" customHeight="1">
      <c r="B123" s="31"/>
      <c r="C123" s="127" t="s">
        <v>243</v>
      </c>
      <c r="D123" s="127" t="s">
        <v>189</v>
      </c>
      <c r="E123" s="128" t="s">
        <v>998</v>
      </c>
      <c r="F123" s="129" t="s">
        <v>999</v>
      </c>
      <c r="G123" s="130" t="s">
        <v>192</v>
      </c>
      <c r="H123" s="131">
        <v>632</v>
      </c>
      <c r="I123" s="132"/>
      <c r="J123" s="133">
        <f>ROUND(I123*H123,2)</f>
        <v>0</v>
      </c>
      <c r="K123" s="129" t="s">
        <v>193</v>
      </c>
      <c r="L123" s="31"/>
      <c r="M123" s="134" t="s">
        <v>19</v>
      </c>
      <c r="N123" s="135" t="s">
        <v>47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194</v>
      </c>
      <c r="AT123" s="138" t="s">
        <v>189</v>
      </c>
      <c r="AU123" s="138" t="s">
        <v>86</v>
      </c>
      <c r="AY123" s="16" t="s">
        <v>187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84</v>
      </c>
      <c r="BK123" s="139">
        <f>ROUND(I123*H123,2)</f>
        <v>0</v>
      </c>
      <c r="BL123" s="16" t="s">
        <v>194</v>
      </c>
      <c r="BM123" s="138" t="s">
        <v>1177</v>
      </c>
    </row>
    <row r="124" spans="2:65" s="1" customFormat="1" ht="19.2">
      <c r="B124" s="31"/>
      <c r="D124" s="140" t="s">
        <v>196</v>
      </c>
      <c r="F124" s="141" t="s">
        <v>1001</v>
      </c>
      <c r="I124" s="142"/>
      <c r="L124" s="31"/>
      <c r="M124" s="143"/>
      <c r="T124" s="52"/>
      <c r="AT124" s="16" t="s">
        <v>196</v>
      </c>
      <c r="AU124" s="16" t="s">
        <v>86</v>
      </c>
    </row>
    <row r="125" spans="2:65" s="1" customFormat="1">
      <c r="B125" s="31"/>
      <c r="D125" s="144" t="s">
        <v>198</v>
      </c>
      <c r="F125" s="145" t="s">
        <v>1002</v>
      </c>
      <c r="I125" s="142"/>
      <c r="L125" s="31"/>
      <c r="M125" s="143"/>
      <c r="T125" s="52"/>
      <c r="AT125" s="16" t="s">
        <v>198</v>
      </c>
      <c r="AU125" s="16" t="s">
        <v>86</v>
      </c>
    </row>
    <row r="126" spans="2:65" s="12" customFormat="1">
      <c r="B126" s="146"/>
      <c r="D126" s="140" t="s">
        <v>200</v>
      </c>
      <c r="E126" s="147" t="s">
        <v>962</v>
      </c>
      <c r="F126" s="148" t="s">
        <v>1178</v>
      </c>
      <c r="H126" s="149">
        <v>632</v>
      </c>
      <c r="I126" s="150"/>
      <c r="L126" s="146"/>
      <c r="M126" s="151"/>
      <c r="T126" s="152"/>
      <c r="AT126" s="147" t="s">
        <v>200</v>
      </c>
      <c r="AU126" s="147" t="s">
        <v>86</v>
      </c>
      <c r="AV126" s="12" t="s">
        <v>86</v>
      </c>
      <c r="AW126" s="12" t="s">
        <v>37</v>
      </c>
      <c r="AX126" s="12" t="s">
        <v>84</v>
      </c>
      <c r="AY126" s="147" t="s">
        <v>187</v>
      </c>
    </row>
    <row r="127" spans="2:65" s="1" customFormat="1" ht="24.15" customHeight="1">
      <c r="B127" s="31"/>
      <c r="C127" s="127" t="s">
        <v>252</v>
      </c>
      <c r="D127" s="127" t="s">
        <v>189</v>
      </c>
      <c r="E127" s="128" t="s">
        <v>1004</v>
      </c>
      <c r="F127" s="129" t="s">
        <v>1005</v>
      </c>
      <c r="G127" s="130" t="s">
        <v>192</v>
      </c>
      <c r="H127" s="131">
        <v>779</v>
      </c>
      <c r="I127" s="132"/>
      <c r="J127" s="133">
        <f>ROUND(I127*H127,2)</f>
        <v>0</v>
      </c>
      <c r="K127" s="129" t="s">
        <v>193</v>
      </c>
      <c r="L127" s="31"/>
      <c r="M127" s="134" t="s">
        <v>19</v>
      </c>
      <c r="N127" s="135" t="s">
        <v>47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194</v>
      </c>
      <c r="AT127" s="138" t="s">
        <v>189</v>
      </c>
      <c r="AU127" s="138" t="s">
        <v>86</v>
      </c>
      <c r="AY127" s="16" t="s">
        <v>187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84</v>
      </c>
      <c r="BK127" s="139">
        <f>ROUND(I127*H127,2)</f>
        <v>0</v>
      </c>
      <c r="BL127" s="16" t="s">
        <v>194</v>
      </c>
      <c r="BM127" s="138" t="s">
        <v>1179</v>
      </c>
    </row>
    <row r="128" spans="2:65" s="1" customFormat="1" ht="19.2">
      <c r="B128" s="31"/>
      <c r="D128" s="140" t="s">
        <v>196</v>
      </c>
      <c r="F128" s="141" t="s">
        <v>1007</v>
      </c>
      <c r="I128" s="142"/>
      <c r="L128" s="31"/>
      <c r="M128" s="143"/>
      <c r="T128" s="52"/>
      <c r="AT128" s="16" t="s">
        <v>196</v>
      </c>
      <c r="AU128" s="16" t="s">
        <v>86</v>
      </c>
    </row>
    <row r="129" spans="2:65" s="1" customFormat="1">
      <c r="B129" s="31"/>
      <c r="D129" s="144" t="s">
        <v>198</v>
      </c>
      <c r="F129" s="145" t="s">
        <v>1008</v>
      </c>
      <c r="I129" s="142"/>
      <c r="L129" s="31"/>
      <c r="M129" s="143"/>
      <c r="T129" s="52"/>
      <c r="AT129" s="16" t="s">
        <v>198</v>
      </c>
      <c r="AU129" s="16" t="s">
        <v>86</v>
      </c>
    </row>
    <row r="130" spans="2:65" s="12" customFormat="1">
      <c r="B130" s="146"/>
      <c r="D130" s="140" t="s">
        <v>200</v>
      </c>
      <c r="E130" s="147" t="s">
        <v>965</v>
      </c>
      <c r="F130" s="148" t="s">
        <v>1180</v>
      </c>
      <c r="H130" s="149">
        <v>779</v>
      </c>
      <c r="I130" s="150"/>
      <c r="L130" s="146"/>
      <c r="M130" s="151"/>
      <c r="T130" s="152"/>
      <c r="AT130" s="147" t="s">
        <v>200</v>
      </c>
      <c r="AU130" s="147" t="s">
        <v>86</v>
      </c>
      <c r="AV130" s="12" t="s">
        <v>86</v>
      </c>
      <c r="AW130" s="12" t="s">
        <v>37</v>
      </c>
      <c r="AX130" s="12" t="s">
        <v>84</v>
      </c>
      <c r="AY130" s="147" t="s">
        <v>187</v>
      </c>
    </row>
    <row r="131" spans="2:65" s="1" customFormat="1" ht="33" customHeight="1">
      <c r="B131" s="31"/>
      <c r="C131" s="127" t="s">
        <v>259</v>
      </c>
      <c r="D131" s="127" t="s">
        <v>189</v>
      </c>
      <c r="E131" s="128" t="s">
        <v>210</v>
      </c>
      <c r="F131" s="129" t="s">
        <v>211</v>
      </c>
      <c r="G131" s="130" t="s">
        <v>204</v>
      </c>
      <c r="H131" s="131">
        <v>1.68</v>
      </c>
      <c r="I131" s="132"/>
      <c r="J131" s="133">
        <f>ROUND(I131*H131,2)</f>
        <v>0</v>
      </c>
      <c r="K131" s="129" t="s">
        <v>193</v>
      </c>
      <c r="L131" s="31"/>
      <c r="M131" s="134" t="s">
        <v>19</v>
      </c>
      <c r="N131" s="135" t="s">
        <v>47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194</v>
      </c>
      <c r="AT131" s="138" t="s">
        <v>189</v>
      </c>
      <c r="AU131" s="138" t="s">
        <v>86</v>
      </c>
      <c r="AY131" s="16" t="s">
        <v>187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84</v>
      </c>
      <c r="BK131" s="139">
        <f>ROUND(I131*H131,2)</f>
        <v>0</v>
      </c>
      <c r="BL131" s="16" t="s">
        <v>194</v>
      </c>
      <c r="BM131" s="138" t="s">
        <v>1181</v>
      </c>
    </row>
    <row r="132" spans="2:65" s="1" customFormat="1" ht="28.8">
      <c r="B132" s="31"/>
      <c r="D132" s="140" t="s">
        <v>196</v>
      </c>
      <c r="F132" s="141" t="s">
        <v>213</v>
      </c>
      <c r="I132" s="142"/>
      <c r="L132" s="31"/>
      <c r="M132" s="143"/>
      <c r="T132" s="52"/>
      <c r="AT132" s="16" t="s">
        <v>196</v>
      </c>
      <c r="AU132" s="16" t="s">
        <v>86</v>
      </c>
    </row>
    <row r="133" spans="2:65" s="1" customFormat="1">
      <c r="B133" s="31"/>
      <c r="D133" s="144" t="s">
        <v>198</v>
      </c>
      <c r="F133" s="145" t="s">
        <v>214</v>
      </c>
      <c r="I133" s="142"/>
      <c r="L133" s="31"/>
      <c r="M133" s="143"/>
      <c r="T133" s="52"/>
      <c r="AT133" s="16" t="s">
        <v>198</v>
      </c>
      <c r="AU133" s="16" t="s">
        <v>86</v>
      </c>
    </row>
    <row r="134" spans="2:65" s="12" customFormat="1">
      <c r="B134" s="146"/>
      <c r="D134" s="140" t="s">
        <v>200</v>
      </c>
      <c r="E134" s="147" t="s">
        <v>139</v>
      </c>
      <c r="F134" s="148" t="s">
        <v>1182</v>
      </c>
      <c r="H134" s="149">
        <v>1.68</v>
      </c>
      <c r="I134" s="150"/>
      <c r="L134" s="146"/>
      <c r="M134" s="151"/>
      <c r="T134" s="152"/>
      <c r="AT134" s="147" t="s">
        <v>200</v>
      </c>
      <c r="AU134" s="147" t="s">
        <v>86</v>
      </c>
      <c r="AV134" s="12" t="s">
        <v>86</v>
      </c>
      <c r="AW134" s="12" t="s">
        <v>37</v>
      </c>
      <c r="AX134" s="12" t="s">
        <v>84</v>
      </c>
      <c r="AY134" s="147" t="s">
        <v>187</v>
      </c>
    </row>
    <row r="135" spans="2:65" s="1" customFormat="1" ht="33" customHeight="1">
      <c r="B135" s="31"/>
      <c r="C135" s="127" t="s">
        <v>266</v>
      </c>
      <c r="D135" s="127" t="s">
        <v>189</v>
      </c>
      <c r="E135" s="128" t="s">
        <v>216</v>
      </c>
      <c r="F135" s="129" t="s">
        <v>217</v>
      </c>
      <c r="G135" s="130" t="s">
        <v>204</v>
      </c>
      <c r="H135" s="131">
        <v>499.72399999999999</v>
      </c>
      <c r="I135" s="132"/>
      <c r="J135" s="133">
        <f>ROUND(I135*H135,2)</f>
        <v>0</v>
      </c>
      <c r="K135" s="129" t="s">
        <v>193</v>
      </c>
      <c r="L135" s="31"/>
      <c r="M135" s="134" t="s">
        <v>19</v>
      </c>
      <c r="N135" s="135" t="s">
        <v>47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194</v>
      </c>
      <c r="AT135" s="138" t="s">
        <v>189</v>
      </c>
      <c r="AU135" s="138" t="s">
        <v>86</v>
      </c>
      <c r="AY135" s="16" t="s">
        <v>187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84</v>
      </c>
      <c r="BK135" s="139">
        <f>ROUND(I135*H135,2)</f>
        <v>0</v>
      </c>
      <c r="BL135" s="16" t="s">
        <v>194</v>
      </c>
      <c r="BM135" s="138" t="s">
        <v>1183</v>
      </c>
    </row>
    <row r="136" spans="2:65" s="1" customFormat="1" ht="28.8">
      <c r="B136" s="31"/>
      <c r="D136" s="140" t="s">
        <v>196</v>
      </c>
      <c r="F136" s="141" t="s">
        <v>219</v>
      </c>
      <c r="I136" s="142"/>
      <c r="L136" s="31"/>
      <c r="M136" s="143"/>
      <c r="T136" s="52"/>
      <c r="AT136" s="16" t="s">
        <v>196</v>
      </c>
      <c r="AU136" s="16" t="s">
        <v>86</v>
      </c>
    </row>
    <row r="137" spans="2:65" s="1" customFormat="1">
      <c r="B137" s="31"/>
      <c r="D137" s="144" t="s">
        <v>198</v>
      </c>
      <c r="F137" s="145" t="s">
        <v>220</v>
      </c>
      <c r="I137" s="142"/>
      <c r="L137" s="31"/>
      <c r="M137" s="143"/>
      <c r="T137" s="52"/>
      <c r="AT137" s="16" t="s">
        <v>198</v>
      </c>
      <c r="AU137" s="16" t="s">
        <v>86</v>
      </c>
    </row>
    <row r="138" spans="2:65" s="12" customFormat="1">
      <c r="B138" s="146"/>
      <c r="D138" s="140" t="s">
        <v>200</v>
      </c>
      <c r="E138" s="147" t="s">
        <v>144</v>
      </c>
      <c r="F138" s="148" t="s">
        <v>1184</v>
      </c>
      <c r="H138" s="149">
        <v>499.72399999999999</v>
      </c>
      <c r="I138" s="150"/>
      <c r="L138" s="146"/>
      <c r="M138" s="151"/>
      <c r="T138" s="152"/>
      <c r="AT138" s="147" t="s">
        <v>200</v>
      </c>
      <c r="AU138" s="147" t="s">
        <v>86</v>
      </c>
      <c r="AV138" s="12" t="s">
        <v>86</v>
      </c>
      <c r="AW138" s="12" t="s">
        <v>37</v>
      </c>
      <c r="AX138" s="12" t="s">
        <v>84</v>
      </c>
      <c r="AY138" s="147" t="s">
        <v>187</v>
      </c>
    </row>
    <row r="139" spans="2:65" s="1" customFormat="1" ht="37.799999999999997" customHeight="1">
      <c r="B139" s="31"/>
      <c r="C139" s="127" t="s">
        <v>273</v>
      </c>
      <c r="D139" s="127" t="s">
        <v>189</v>
      </c>
      <c r="E139" s="128" t="s">
        <v>1014</v>
      </c>
      <c r="F139" s="129" t="s">
        <v>1015</v>
      </c>
      <c r="G139" s="130" t="s">
        <v>204</v>
      </c>
      <c r="H139" s="131">
        <v>0.56000000000000005</v>
      </c>
      <c r="I139" s="132"/>
      <c r="J139" s="133">
        <f>ROUND(I139*H139,2)</f>
        <v>0</v>
      </c>
      <c r="K139" s="129" t="s">
        <v>193</v>
      </c>
      <c r="L139" s="31"/>
      <c r="M139" s="134" t="s">
        <v>19</v>
      </c>
      <c r="N139" s="135" t="s">
        <v>47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194</v>
      </c>
      <c r="AT139" s="138" t="s">
        <v>189</v>
      </c>
      <c r="AU139" s="138" t="s">
        <v>86</v>
      </c>
      <c r="AY139" s="16" t="s">
        <v>187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84</v>
      </c>
      <c r="BK139" s="139">
        <f>ROUND(I139*H139,2)</f>
        <v>0</v>
      </c>
      <c r="BL139" s="16" t="s">
        <v>194</v>
      </c>
      <c r="BM139" s="138" t="s">
        <v>1185</v>
      </c>
    </row>
    <row r="140" spans="2:65" s="1" customFormat="1" ht="28.8">
      <c r="B140" s="31"/>
      <c r="D140" s="140" t="s">
        <v>196</v>
      </c>
      <c r="F140" s="141" t="s">
        <v>1017</v>
      </c>
      <c r="I140" s="142"/>
      <c r="L140" s="31"/>
      <c r="M140" s="143"/>
      <c r="T140" s="52"/>
      <c r="AT140" s="16" t="s">
        <v>196</v>
      </c>
      <c r="AU140" s="16" t="s">
        <v>86</v>
      </c>
    </row>
    <row r="141" spans="2:65" s="1" customFormat="1">
      <c r="B141" s="31"/>
      <c r="D141" s="144" t="s">
        <v>198</v>
      </c>
      <c r="F141" s="145" t="s">
        <v>1018</v>
      </c>
      <c r="I141" s="142"/>
      <c r="L141" s="31"/>
      <c r="M141" s="143"/>
      <c r="T141" s="52"/>
      <c r="AT141" s="16" t="s">
        <v>198</v>
      </c>
      <c r="AU141" s="16" t="s">
        <v>86</v>
      </c>
    </row>
    <row r="142" spans="2:65" s="12" customFormat="1">
      <c r="B142" s="146"/>
      <c r="D142" s="140" t="s">
        <v>200</v>
      </c>
      <c r="E142" s="147" t="s">
        <v>142</v>
      </c>
      <c r="F142" s="148" t="s">
        <v>1011</v>
      </c>
      <c r="H142" s="149">
        <v>0.56000000000000005</v>
      </c>
      <c r="I142" s="150"/>
      <c r="L142" s="146"/>
      <c r="M142" s="151"/>
      <c r="T142" s="152"/>
      <c r="AT142" s="147" t="s">
        <v>200</v>
      </c>
      <c r="AU142" s="147" t="s">
        <v>86</v>
      </c>
      <c r="AV142" s="12" t="s">
        <v>86</v>
      </c>
      <c r="AW142" s="12" t="s">
        <v>37</v>
      </c>
      <c r="AX142" s="12" t="s">
        <v>84</v>
      </c>
      <c r="AY142" s="147" t="s">
        <v>187</v>
      </c>
    </row>
    <row r="143" spans="2:65" s="1" customFormat="1" ht="33" customHeight="1">
      <c r="B143" s="31"/>
      <c r="C143" s="127" t="s">
        <v>279</v>
      </c>
      <c r="D143" s="127" t="s">
        <v>189</v>
      </c>
      <c r="E143" s="128" t="s">
        <v>1019</v>
      </c>
      <c r="F143" s="129" t="s">
        <v>1020</v>
      </c>
      <c r="G143" s="130" t="s">
        <v>204</v>
      </c>
      <c r="H143" s="131">
        <v>242.76</v>
      </c>
      <c r="I143" s="132"/>
      <c r="J143" s="133">
        <f>ROUND(I143*H143,2)</f>
        <v>0</v>
      </c>
      <c r="K143" s="129" t="s">
        <v>193</v>
      </c>
      <c r="L143" s="31"/>
      <c r="M143" s="134" t="s">
        <v>19</v>
      </c>
      <c r="N143" s="135" t="s">
        <v>47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194</v>
      </c>
      <c r="AT143" s="138" t="s">
        <v>189</v>
      </c>
      <c r="AU143" s="138" t="s">
        <v>86</v>
      </c>
      <c r="AY143" s="16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84</v>
      </c>
      <c r="BK143" s="139">
        <f>ROUND(I143*H143,2)</f>
        <v>0</v>
      </c>
      <c r="BL143" s="16" t="s">
        <v>194</v>
      </c>
      <c r="BM143" s="138" t="s">
        <v>1186</v>
      </c>
    </row>
    <row r="144" spans="2:65" s="1" customFormat="1" ht="28.8">
      <c r="B144" s="31"/>
      <c r="D144" s="140" t="s">
        <v>196</v>
      </c>
      <c r="F144" s="141" t="s">
        <v>1022</v>
      </c>
      <c r="I144" s="142"/>
      <c r="L144" s="31"/>
      <c r="M144" s="143"/>
      <c r="T144" s="52"/>
      <c r="AT144" s="16" t="s">
        <v>196</v>
      </c>
      <c r="AU144" s="16" t="s">
        <v>86</v>
      </c>
    </row>
    <row r="145" spans="2:65" s="1" customFormat="1">
      <c r="B145" s="31"/>
      <c r="D145" s="144" t="s">
        <v>198</v>
      </c>
      <c r="F145" s="145" t="s">
        <v>1023</v>
      </c>
      <c r="I145" s="142"/>
      <c r="L145" s="31"/>
      <c r="M145" s="143"/>
      <c r="T145" s="52"/>
      <c r="AT145" s="16" t="s">
        <v>198</v>
      </c>
      <c r="AU145" s="16" t="s">
        <v>86</v>
      </c>
    </row>
    <row r="146" spans="2:65" s="12" customFormat="1">
      <c r="B146" s="146"/>
      <c r="D146" s="140" t="s">
        <v>200</v>
      </c>
      <c r="E146" s="147" t="s">
        <v>973</v>
      </c>
      <c r="F146" s="148" t="s">
        <v>1187</v>
      </c>
      <c r="H146" s="149">
        <v>242.76</v>
      </c>
      <c r="I146" s="150"/>
      <c r="L146" s="146"/>
      <c r="M146" s="151"/>
      <c r="T146" s="152"/>
      <c r="AT146" s="147" t="s">
        <v>200</v>
      </c>
      <c r="AU146" s="147" t="s">
        <v>86</v>
      </c>
      <c r="AV146" s="12" t="s">
        <v>86</v>
      </c>
      <c r="AW146" s="12" t="s">
        <v>37</v>
      </c>
      <c r="AX146" s="12" t="s">
        <v>84</v>
      </c>
      <c r="AY146" s="147" t="s">
        <v>187</v>
      </c>
    </row>
    <row r="147" spans="2:65" s="1" customFormat="1" ht="33" customHeight="1">
      <c r="B147" s="31"/>
      <c r="C147" s="127" t="s">
        <v>285</v>
      </c>
      <c r="D147" s="127" t="s">
        <v>189</v>
      </c>
      <c r="E147" s="128" t="s">
        <v>1025</v>
      </c>
      <c r="F147" s="129" t="s">
        <v>1026</v>
      </c>
      <c r="G147" s="130" t="s">
        <v>204</v>
      </c>
      <c r="H147" s="131">
        <v>218.12</v>
      </c>
      <c r="I147" s="132"/>
      <c r="J147" s="133">
        <f>ROUND(I147*H147,2)</f>
        <v>0</v>
      </c>
      <c r="K147" s="129" t="s">
        <v>193</v>
      </c>
      <c r="L147" s="31"/>
      <c r="M147" s="134" t="s">
        <v>19</v>
      </c>
      <c r="N147" s="135" t="s">
        <v>47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194</v>
      </c>
      <c r="AT147" s="138" t="s">
        <v>189</v>
      </c>
      <c r="AU147" s="138" t="s">
        <v>86</v>
      </c>
      <c r="AY147" s="16" t="s">
        <v>187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84</v>
      </c>
      <c r="BK147" s="139">
        <f>ROUND(I147*H147,2)</f>
        <v>0</v>
      </c>
      <c r="BL147" s="16" t="s">
        <v>194</v>
      </c>
      <c r="BM147" s="138" t="s">
        <v>1188</v>
      </c>
    </row>
    <row r="148" spans="2:65" s="1" customFormat="1" ht="28.8">
      <c r="B148" s="31"/>
      <c r="D148" s="140" t="s">
        <v>196</v>
      </c>
      <c r="F148" s="141" t="s">
        <v>1028</v>
      </c>
      <c r="I148" s="142"/>
      <c r="L148" s="31"/>
      <c r="M148" s="143"/>
      <c r="T148" s="52"/>
      <c r="AT148" s="16" t="s">
        <v>196</v>
      </c>
      <c r="AU148" s="16" t="s">
        <v>86</v>
      </c>
    </row>
    <row r="149" spans="2:65" s="1" customFormat="1">
      <c r="B149" s="31"/>
      <c r="D149" s="144" t="s">
        <v>198</v>
      </c>
      <c r="F149" s="145" t="s">
        <v>1029</v>
      </c>
      <c r="I149" s="142"/>
      <c r="L149" s="31"/>
      <c r="M149" s="143"/>
      <c r="T149" s="52"/>
      <c r="AT149" s="16" t="s">
        <v>198</v>
      </c>
      <c r="AU149" s="16" t="s">
        <v>86</v>
      </c>
    </row>
    <row r="150" spans="2:65" s="12" customFormat="1">
      <c r="B150" s="146"/>
      <c r="D150" s="140" t="s">
        <v>200</v>
      </c>
      <c r="E150" s="147" t="s">
        <v>722</v>
      </c>
      <c r="F150" s="148" t="s">
        <v>1189</v>
      </c>
      <c r="H150" s="149">
        <v>218.12</v>
      </c>
      <c r="I150" s="150"/>
      <c r="L150" s="146"/>
      <c r="M150" s="151"/>
      <c r="T150" s="152"/>
      <c r="AT150" s="147" t="s">
        <v>200</v>
      </c>
      <c r="AU150" s="147" t="s">
        <v>86</v>
      </c>
      <c r="AV150" s="12" t="s">
        <v>86</v>
      </c>
      <c r="AW150" s="12" t="s">
        <v>37</v>
      </c>
      <c r="AX150" s="12" t="s">
        <v>84</v>
      </c>
      <c r="AY150" s="147" t="s">
        <v>187</v>
      </c>
    </row>
    <row r="151" spans="2:65" s="1" customFormat="1" ht="37.799999999999997" customHeight="1">
      <c r="B151" s="31"/>
      <c r="C151" s="127" t="s">
        <v>8</v>
      </c>
      <c r="D151" s="127" t="s">
        <v>189</v>
      </c>
      <c r="E151" s="128" t="s">
        <v>223</v>
      </c>
      <c r="F151" s="129" t="s">
        <v>224</v>
      </c>
      <c r="G151" s="130" t="s">
        <v>204</v>
      </c>
      <c r="H151" s="131">
        <v>308.35599999999999</v>
      </c>
      <c r="I151" s="132"/>
      <c r="J151" s="133">
        <f>ROUND(I151*H151,2)</f>
        <v>0</v>
      </c>
      <c r="K151" s="129" t="s">
        <v>193</v>
      </c>
      <c r="L151" s="31"/>
      <c r="M151" s="134" t="s">
        <v>19</v>
      </c>
      <c r="N151" s="135" t="s">
        <v>47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194</v>
      </c>
      <c r="AT151" s="138" t="s">
        <v>189</v>
      </c>
      <c r="AU151" s="138" t="s">
        <v>86</v>
      </c>
      <c r="AY151" s="16" t="s">
        <v>187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84</v>
      </c>
      <c r="BK151" s="139">
        <f>ROUND(I151*H151,2)</f>
        <v>0</v>
      </c>
      <c r="BL151" s="16" t="s">
        <v>194</v>
      </c>
      <c r="BM151" s="138" t="s">
        <v>1190</v>
      </c>
    </row>
    <row r="152" spans="2:65" s="1" customFormat="1" ht="38.4">
      <c r="B152" s="31"/>
      <c r="D152" s="140" t="s">
        <v>196</v>
      </c>
      <c r="F152" s="141" t="s">
        <v>226</v>
      </c>
      <c r="I152" s="142"/>
      <c r="L152" s="31"/>
      <c r="M152" s="143"/>
      <c r="T152" s="52"/>
      <c r="AT152" s="16" t="s">
        <v>196</v>
      </c>
      <c r="AU152" s="16" t="s">
        <v>86</v>
      </c>
    </row>
    <row r="153" spans="2:65" s="1" customFormat="1">
      <c r="B153" s="31"/>
      <c r="D153" s="144" t="s">
        <v>198</v>
      </c>
      <c r="F153" s="145" t="s">
        <v>227</v>
      </c>
      <c r="I153" s="142"/>
      <c r="L153" s="31"/>
      <c r="M153" s="143"/>
      <c r="T153" s="52"/>
      <c r="AT153" s="16" t="s">
        <v>198</v>
      </c>
      <c r="AU153" s="16" t="s">
        <v>86</v>
      </c>
    </row>
    <row r="154" spans="2:65" s="12" customFormat="1" ht="20.399999999999999">
      <c r="B154" s="146"/>
      <c r="D154" s="140" t="s">
        <v>200</v>
      </c>
      <c r="E154" s="147" t="s">
        <v>126</v>
      </c>
      <c r="F154" s="148" t="s">
        <v>1191</v>
      </c>
      <c r="H154" s="149">
        <v>308.35599999999999</v>
      </c>
      <c r="I154" s="150"/>
      <c r="L154" s="146"/>
      <c r="M154" s="151"/>
      <c r="T154" s="152"/>
      <c r="AT154" s="147" t="s">
        <v>200</v>
      </c>
      <c r="AU154" s="147" t="s">
        <v>86</v>
      </c>
      <c r="AV154" s="12" t="s">
        <v>86</v>
      </c>
      <c r="AW154" s="12" t="s">
        <v>37</v>
      </c>
      <c r="AX154" s="12" t="s">
        <v>84</v>
      </c>
      <c r="AY154" s="147" t="s">
        <v>187</v>
      </c>
    </row>
    <row r="155" spans="2:65" s="1" customFormat="1" ht="37.799999999999997" customHeight="1">
      <c r="B155" s="31"/>
      <c r="C155" s="127" t="s">
        <v>298</v>
      </c>
      <c r="D155" s="127" t="s">
        <v>189</v>
      </c>
      <c r="E155" s="128" t="s">
        <v>230</v>
      </c>
      <c r="F155" s="129" t="s">
        <v>231</v>
      </c>
      <c r="G155" s="130" t="s">
        <v>204</v>
      </c>
      <c r="H155" s="131">
        <v>308.35599999999999</v>
      </c>
      <c r="I155" s="132"/>
      <c r="J155" s="133">
        <f>ROUND(I155*H155,2)</f>
        <v>0</v>
      </c>
      <c r="K155" s="129" t="s">
        <v>193</v>
      </c>
      <c r="L155" s="31"/>
      <c r="M155" s="134" t="s">
        <v>19</v>
      </c>
      <c r="N155" s="135" t="s">
        <v>47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194</v>
      </c>
      <c r="AT155" s="138" t="s">
        <v>189</v>
      </c>
      <c r="AU155" s="138" t="s">
        <v>86</v>
      </c>
      <c r="AY155" s="16" t="s">
        <v>187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84</v>
      </c>
      <c r="BK155" s="139">
        <f>ROUND(I155*H155,2)</f>
        <v>0</v>
      </c>
      <c r="BL155" s="16" t="s">
        <v>194</v>
      </c>
      <c r="BM155" s="138" t="s">
        <v>1192</v>
      </c>
    </row>
    <row r="156" spans="2:65" s="1" customFormat="1" ht="48">
      <c r="B156" s="31"/>
      <c r="D156" s="140" t="s">
        <v>196</v>
      </c>
      <c r="F156" s="141" t="s">
        <v>233</v>
      </c>
      <c r="I156" s="142"/>
      <c r="L156" s="31"/>
      <c r="M156" s="143"/>
      <c r="T156" s="52"/>
      <c r="AT156" s="16" t="s">
        <v>196</v>
      </c>
      <c r="AU156" s="16" t="s">
        <v>86</v>
      </c>
    </row>
    <row r="157" spans="2:65" s="1" customFormat="1">
      <c r="B157" s="31"/>
      <c r="D157" s="144" t="s">
        <v>198</v>
      </c>
      <c r="F157" s="145" t="s">
        <v>234</v>
      </c>
      <c r="I157" s="142"/>
      <c r="L157" s="31"/>
      <c r="M157" s="143"/>
      <c r="T157" s="52"/>
      <c r="AT157" s="16" t="s">
        <v>198</v>
      </c>
      <c r="AU157" s="16" t="s">
        <v>86</v>
      </c>
    </row>
    <row r="158" spans="2:65" s="12" customFormat="1">
      <c r="B158" s="146"/>
      <c r="D158" s="140" t="s">
        <v>200</v>
      </c>
      <c r="E158" s="147" t="s">
        <v>19</v>
      </c>
      <c r="F158" s="148" t="s">
        <v>126</v>
      </c>
      <c r="H158" s="149">
        <v>308.35599999999999</v>
      </c>
      <c r="I158" s="150"/>
      <c r="L158" s="146"/>
      <c r="M158" s="151"/>
      <c r="T158" s="152"/>
      <c r="AT158" s="147" t="s">
        <v>200</v>
      </c>
      <c r="AU158" s="147" t="s">
        <v>86</v>
      </c>
      <c r="AV158" s="12" t="s">
        <v>86</v>
      </c>
      <c r="AW158" s="12" t="s">
        <v>37</v>
      </c>
      <c r="AX158" s="12" t="s">
        <v>84</v>
      </c>
      <c r="AY158" s="147" t="s">
        <v>187</v>
      </c>
    </row>
    <row r="159" spans="2:65" s="1" customFormat="1" ht="33" customHeight="1">
      <c r="B159" s="31"/>
      <c r="C159" s="127" t="s">
        <v>304</v>
      </c>
      <c r="D159" s="127" t="s">
        <v>189</v>
      </c>
      <c r="E159" s="128" t="s">
        <v>236</v>
      </c>
      <c r="F159" s="129" t="s">
        <v>237</v>
      </c>
      <c r="G159" s="130" t="s">
        <v>238</v>
      </c>
      <c r="H159" s="131">
        <v>585.87599999999998</v>
      </c>
      <c r="I159" s="132"/>
      <c r="J159" s="133">
        <f>ROUND(I159*H159,2)</f>
        <v>0</v>
      </c>
      <c r="K159" s="129" t="s">
        <v>193</v>
      </c>
      <c r="L159" s="31"/>
      <c r="M159" s="134" t="s">
        <v>19</v>
      </c>
      <c r="N159" s="135" t="s">
        <v>47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194</v>
      </c>
      <c r="AT159" s="138" t="s">
        <v>189</v>
      </c>
      <c r="AU159" s="138" t="s">
        <v>86</v>
      </c>
      <c r="AY159" s="16" t="s">
        <v>187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84</v>
      </c>
      <c r="BK159" s="139">
        <f>ROUND(I159*H159,2)</f>
        <v>0</v>
      </c>
      <c r="BL159" s="16" t="s">
        <v>194</v>
      </c>
      <c r="BM159" s="138" t="s">
        <v>1193</v>
      </c>
    </row>
    <row r="160" spans="2:65" s="1" customFormat="1" ht="28.8">
      <c r="B160" s="31"/>
      <c r="D160" s="140" t="s">
        <v>196</v>
      </c>
      <c r="F160" s="141" t="s">
        <v>240</v>
      </c>
      <c r="I160" s="142"/>
      <c r="L160" s="31"/>
      <c r="M160" s="143"/>
      <c r="T160" s="52"/>
      <c r="AT160" s="16" t="s">
        <v>196</v>
      </c>
      <c r="AU160" s="16" t="s">
        <v>86</v>
      </c>
    </row>
    <row r="161" spans="2:65" s="1" customFormat="1">
      <c r="B161" s="31"/>
      <c r="D161" s="144" t="s">
        <v>198</v>
      </c>
      <c r="F161" s="145" t="s">
        <v>241</v>
      </c>
      <c r="I161" s="142"/>
      <c r="L161" s="31"/>
      <c r="M161" s="143"/>
      <c r="T161" s="52"/>
      <c r="AT161" s="16" t="s">
        <v>198</v>
      </c>
      <c r="AU161" s="16" t="s">
        <v>86</v>
      </c>
    </row>
    <row r="162" spans="2:65" s="12" customFormat="1">
      <c r="B162" s="146"/>
      <c r="D162" s="140" t="s">
        <v>200</v>
      </c>
      <c r="E162" s="147" t="s">
        <v>19</v>
      </c>
      <c r="F162" s="148" t="s">
        <v>126</v>
      </c>
      <c r="H162" s="149">
        <v>308.35599999999999</v>
      </c>
      <c r="I162" s="150"/>
      <c r="L162" s="146"/>
      <c r="M162" s="151"/>
      <c r="T162" s="152"/>
      <c r="AT162" s="147" t="s">
        <v>200</v>
      </c>
      <c r="AU162" s="147" t="s">
        <v>86</v>
      </c>
      <c r="AV162" s="12" t="s">
        <v>86</v>
      </c>
      <c r="AW162" s="12" t="s">
        <v>37</v>
      </c>
      <c r="AX162" s="12" t="s">
        <v>84</v>
      </c>
      <c r="AY162" s="147" t="s">
        <v>187</v>
      </c>
    </row>
    <row r="163" spans="2:65" s="12" customFormat="1">
      <c r="B163" s="146"/>
      <c r="D163" s="140" t="s">
        <v>200</v>
      </c>
      <c r="F163" s="148" t="s">
        <v>1194</v>
      </c>
      <c r="H163" s="149">
        <v>585.87599999999998</v>
      </c>
      <c r="I163" s="150"/>
      <c r="L163" s="146"/>
      <c r="M163" s="151"/>
      <c r="T163" s="152"/>
      <c r="AT163" s="147" t="s">
        <v>200</v>
      </c>
      <c r="AU163" s="147" t="s">
        <v>86</v>
      </c>
      <c r="AV163" s="12" t="s">
        <v>86</v>
      </c>
      <c r="AW163" s="12" t="s">
        <v>4</v>
      </c>
      <c r="AX163" s="12" t="s">
        <v>84</v>
      </c>
      <c r="AY163" s="147" t="s">
        <v>187</v>
      </c>
    </row>
    <row r="164" spans="2:65" s="1" customFormat="1" ht="24.15" customHeight="1">
      <c r="B164" s="31"/>
      <c r="C164" s="127" t="s">
        <v>311</v>
      </c>
      <c r="D164" s="127" t="s">
        <v>189</v>
      </c>
      <c r="E164" s="128" t="s">
        <v>244</v>
      </c>
      <c r="F164" s="129" t="s">
        <v>245</v>
      </c>
      <c r="G164" s="130" t="s">
        <v>204</v>
      </c>
      <c r="H164" s="131">
        <v>694.25800000000004</v>
      </c>
      <c r="I164" s="132"/>
      <c r="J164" s="133">
        <f>ROUND(I164*H164,2)</f>
        <v>0</v>
      </c>
      <c r="K164" s="129" t="s">
        <v>193</v>
      </c>
      <c r="L164" s="31"/>
      <c r="M164" s="134" t="s">
        <v>19</v>
      </c>
      <c r="N164" s="135" t="s">
        <v>47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194</v>
      </c>
      <c r="AT164" s="138" t="s">
        <v>189</v>
      </c>
      <c r="AU164" s="138" t="s">
        <v>86</v>
      </c>
      <c r="AY164" s="16" t="s">
        <v>187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84</v>
      </c>
      <c r="BK164" s="139">
        <f>ROUND(I164*H164,2)</f>
        <v>0</v>
      </c>
      <c r="BL164" s="16" t="s">
        <v>194</v>
      </c>
      <c r="BM164" s="138" t="s">
        <v>1195</v>
      </c>
    </row>
    <row r="165" spans="2:65" s="1" customFormat="1" ht="28.8">
      <c r="B165" s="31"/>
      <c r="D165" s="140" t="s">
        <v>196</v>
      </c>
      <c r="F165" s="141" t="s">
        <v>247</v>
      </c>
      <c r="I165" s="142"/>
      <c r="L165" s="31"/>
      <c r="M165" s="143"/>
      <c r="T165" s="52"/>
      <c r="AT165" s="16" t="s">
        <v>196</v>
      </c>
      <c r="AU165" s="16" t="s">
        <v>86</v>
      </c>
    </row>
    <row r="166" spans="2:65" s="1" customFormat="1">
      <c r="B166" s="31"/>
      <c r="D166" s="144" t="s">
        <v>198</v>
      </c>
      <c r="F166" s="145" t="s">
        <v>248</v>
      </c>
      <c r="I166" s="142"/>
      <c r="L166" s="31"/>
      <c r="M166" s="143"/>
      <c r="T166" s="52"/>
      <c r="AT166" s="16" t="s">
        <v>198</v>
      </c>
      <c r="AU166" s="16" t="s">
        <v>86</v>
      </c>
    </row>
    <row r="167" spans="2:65" s="12" customFormat="1">
      <c r="B167" s="146"/>
      <c r="D167" s="140" t="s">
        <v>200</v>
      </c>
      <c r="E167" s="147" t="s">
        <v>19</v>
      </c>
      <c r="F167" s="148" t="s">
        <v>1196</v>
      </c>
      <c r="H167" s="149">
        <v>962.84400000000005</v>
      </c>
      <c r="I167" s="150"/>
      <c r="L167" s="146"/>
      <c r="M167" s="151"/>
      <c r="T167" s="152"/>
      <c r="AT167" s="147" t="s">
        <v>200</v>
      </c>
      <c r="AU167" s="147" t="s">
        <v>86</v>
      </c>
      <c r="AV167" s="12" t="s">
        <v>86</v>
      </c>
      <c r="AW167" s="12" t="s">
        <v>37</v>
      </c>
      <c r="AX167" s="12" t="s">
        <v>76</v>
      </c>
      <c r="AY167" s="147" t="s">
        <v>187</v>
      </c>
    </row>
    <row r="168" spans="2:65" s="12" customFormat="1">
      <c r="B168" s="146"/>
      <c r="D168" s="140" t="s">
        <v>200</v>
      </c>
      <c r="E168" s="147" t="s">
        <v>19</v>
      </c>
      <c r="F168" s="148" t="s">
        <v>790</v>
      </c>
      <c r="H168" s="149">
        <v>-268.58600000000001</v>
      </c>
      <c r="I168" s="150"/>
      <c r="L168" s="146"/>
      <c r="M168" s="151"/>
      <c r="T168" s="152"/>
      <c r="AT168" s="147" t="s">
        <v>200</v>
      </c>
      <c r="AU168" s="147" t="s">
        <v>86</v>
      </c>
      <c r="AV168" s="12" t="s">
        <v>86</v>
      </c>
      <c r="AW168" s="12" t="s">
        <v>37</v>
      </c>
      <c r="AX168" s="12" t="s">
        <v>76</v>
      </c>
      <c r="AY168" s="147" t="s">
        <v>187</v>
      </c>
    </row>
    <row r="169" spans="2:65" s="13" customFormat="1">
      <c r="B169" s="153"/>
      <c r="D169" s="140" t="s">
        <v>200</v>
      </c>
      <c r="E169" s="154" t="s">
        <v>150</v>
      </c>
      <c r="F169" s="155" t="s">
        <v>251</v>
      </c>
      <c r="H169" s="156">
        <v>694.25800000000004</v>
      </c>
      <c r="I169" s="157"/>
      <c r="L169" s="153"/>
      <c r="M169" s="158"/>
      <c r="T169" s="159"/>
      <c r="AT169" s="154" t="s">
        <v>200</v>
      </c>
      <c r="AU169" s="154" t="s">
        <v>86</v>
      </c>
      <c r="AV169" s="13" t="s">
        <v>194</v>
      </c>
      <c r="AW169" s="13" t="s">
        <v>37</v>
      </c>
      <c r="AX169" s="13" t="s">
        <v>84</v>
      </c>
      <c r="AY169" s="154" t="s">
        <v>187</v>
      </c>
    </row>
    <row r="170" spans="2:65" s="1" customFormat="1" ht="24.15" customHeight="1">
      <c r="B170" s="31"/>
      <c r="C170" s="127" t="s">
        <v>317</v>
      </c>
      <c r="D170" s="127" t="s">
        <v>189</v>
      </c>
      <c r="E170" s="128" t="s">
        <v>253</v>
      </c>
      <c r="F170" s="129" t="s">
        <v>254</v>
      </c>
      <c r="G170" s="130" t="s">
        <v>204</v>
      </c>
      <c r="H170" s="131">
        <v>0.35499999999999998</v>
      </c>
      <c r="I170" s="132"/>
      <c r="J170" s="133">
        <f>ROUND(I170*H170,2)</f>
        <v>0</v>
      </c>
      <c r="K170" s="129" t="s">
        <v>193</v>
      </c>
      <c r="L170" s="31"/>
      <c r="M170" s="134" t="s">
        <v>19</v>
      </c>
      <c r="N170" s="135" t="s">
        <v>47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194</v>
      </c>
      <c r="AT170" s="138" t="s">
        <v>189</v>
      </c>
      <c r="AU170" s="138" t="s">
        <v>86</v>
      </c>
      <c r="AY170" s="16" t="s">
        <v>187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84</v>
      </c>
      <c r="BK170" s="139">
        <f>ROUND(I170*H170,2)</f>
        <v>0</v>
      </c>
      <c r="BL170" s="16" t="s">
        <v>194</v>
      </c>
      <c r="BM170" s="138" t="s">
        <v>1197</v>
      </c>
    </row>
    <row r="171" spans="2:65" s="1" customFormat="1" ht="48">
      <c r="B171" s="31"/>
      <c r="D171" s="140" t="s">
        <v>196</v>
      </c>
      <c r="F171" s="141" t="s">
        <v>256</v>
      </c>
      <c r="I171" s="142"/>
      <c r="L171" s="31"/>
      <c r="M171" s="143"/>
      <c r="T171" s="52"/>
      <c r="AT171" s="16" t="s">
        <v>196</v>
      </c>
      <c r="AU171" s="16" t="s">
        <v>86</v>
      </c>
    </row>
    <row r="172" spans="2:65" s="1" customFormat="1">
      <c r="B172" s="31"/>
      <c r="D172" s="144" t="s">
        <v>198</v>
      </c>
      <c r="F172" s="145" t="s">
        <v>257</v>
      </c>
      <c r="I172" s="142"/>
      <c r="L172" s="31"/>
      <c r="M172" s="143"/>
      <c r="T172" s="52"/>
      <c r="AT172" s="16" t="s">
        <v>198</v>
      </c>
      <c r="AU172" s="16" t="s">
        <v>86</v>
      </c>
    </row>
    <row r="173" spans="2:65" s="12" customFormat="1">
      <c r="B173" s="146"/>
      <c r="D173" s="140" t="s">
        <v>200</v>
      </c>
      <c r="E173" s="147" t="s">
        <v>121</v>
      </c>
      <c r="F173" s="148" t="s">
        <v>1198</v>
      </c>
      <c r="H173" s="149">
        <v>0.35499999999999998</v>
      </c>
      <c r="I173" s="150"/>
      <c r="L173" s="146"/>
      <c r="M173" s="151"/>
      <c r="T173" s="152"/>
      <c r="AT173" s="147" t="s">
        <v>200</v>
      </c>
      <c r="AU173" s="147" t="s">
        <v>86</v>
      </c>
      <c r="AV173" s="12" t="s">
        <v>86</v>
      </c>
      <c r="AW173" s="12" t="s">
        <v>37</v>
      </c>
      <c r="AX173" s="12" t="s">
        <v>84</v>
      </c>
      <c r="AY173" s="147" t="s">
        <v>187</v>
      </c>
    </row>
    <row r="174" spans="2:65" s="1" customFormat="1" ht="24.15" customHeight="1">
      <c r="B174" s="31"/>
      <c r="C174" s="127" t="s">
        <v>324</v>
      </c>
      <c r="D174" s="127" t="s">
        <v>189</v>
      </c>
      <c r="E174" s="128" t="s">
        <v>260</v>
      </c>
      <c r="F174" s="129" t="s">
        <v>261</v>
      </c>
      <c r="G174" s="130" t="s">
        <v>204</v>
      </c>
      <c r="H174" s="131">
        <v>213.88</v>
      </c>
      <c r="I174" s="132"/>
      <c r="J174" s="133">
        <f>ROUND(I174*H174,2)</f>
        <v>0</v>
      </c>
      <c r="K174" s="129" t="s">
        <v>193</v>
      </c>
      <c r="L174" s="31"/>
      <c r="M174" s="134" t="s">
        <v>19</v>
      </c>
      <c r="N174" s="135" t="s">
        <v>47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194</v>
      </c>
      <c r="AT174" s="138" t="s">
        <v>189</v>
      </c>
      <c r="AU174" s="138" t="s">
        <v>86</v>
      </c>
      <c r="AY174" s="16" t="s">
        <v>187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84</v>
      </c>
      <c r="BK174" s="139">
        <f>ROUND(I174*H174,2)</f>
        <v>0</v>
      </c>
      <c r="BL174" s="16" t="s">
        <v>194</v>
      </c>
      <c r="BM174" s="138" t="s">
        <v>1199</v>
      </c>
    </row>
    <row r="175" spans="2:65" s="1" customFormat="1" ht="48">
      <c r="B175" s="31"/>
      <c r="D175" s="140" t="s">
        <v>196</v>
      </c>
      <c r="F175" s="141" t="s">
        <v>263</v>
      </c>
      <c r="I175" s="142"/>
      <c r="L175" s="31"/>
      <c r="M175" s="143"/>
      <c r="T175" s="52"/>
      <c r="AT175" s="16" t="s">
        <v>196</v>
      </c>
      <c r="AU175" s="16" t="s">
        <v>86</v>
      </c>
    </row>
    <row r="176" spans="2:65" s="1" customFormat="1">
      <c r="B176" s="31"/>
      <c r="D176" s="144" t="s">
        <v>198</v>
      </c>
      <c r="F176" s="145" t="s">
        <v>264</v>
      </c>
      <c r="I176" s="142"/>
      <c r="L176" s="31"/>
      <c r="M176" s="143"/>
      <c r="T176" s="52"/>
      <c r="AT176" s="16" t="s">
        <v>198</v>
      </c>
      <c r="AU176" s="16" t="s">
        <v>86</v>
      </c>
    </row>
    <row r="177" spans="2:65" s="12" customFormat="1" ht="20.399999999999999">
      <c r="B177" s="146"/>
      <c r="D177" s="140" t="s">
        <v>200</v>
      </c>
      <c r="E177" s="147" t="s">
        <v>124</v>
      </c>
      <c r="F177" s="148" t="s">
        <v>1200</v>
      </c>
      <c r="H177" s="149">
        <v>213.88</v>
      </c>
      <c r="I177" s="150"/>
      <c r="L177" s="146"/>
      <c r="M177" s="151"/>
      <c r="T177" s="152"/>
      <c r="AT177" s="147" t="s">
        <v>200</v>
      </c>
      <c r="AU177" s="147" t="s">
        <v>86</v>
      </c>
      <c r="AV177" s="12" t="s">
        <v>86</v>
      </c>
      <c r="AW177" s="12" t="s">
        <v>37</v>
      </c>
      <c r="AX177" s="12" t="s">
        <v>84</v>
      </c>
      <c r="AY177" s="147" t="s">
        <v>187</v>
      </c>
    </row>
    <row r="178" spans="2:65" s="1" customFormat="1" ht="16.5" customHeight="1">
      <c r="B178" s="31"/>
      <c r="C178" s="160" t="s">
        <v>7</v>
      </c>
      <c r="D178" s="160" t="s">
        <v>267</v>
      </c>
      <c r="E178" s="161" t="s">
        <v>268</v>
      </c>
      <c r="F178" s="162" t="s">
        <v>269</v>
      </c>
      <c r="G178" s="163" t="s">
        <v>238</v>
      </c>
      <c r="H178" s="164">
        <v>428.47</v>
      </c>
      <c r="I178" s="165"/>
      <c r="J178" s="166">
        <f>ROUND(I178*H178,2)</f>
        <v>0</v>
      </c>
      <c r="K178" s="162" t="s">
        <v>193</v>
      </c>
      <c r="L178" s="167"/>
      <c r="M178" s="168" t="s">
        <v>19</v>
      </c>
      <c r="N178" s="169" t="s">
        <v>47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243</v>
      </c>
      <c r="AT178" s="138" t="s">
        <v>267</v>
      </c>
      <c r="AU178" s="138" t="s">
        <v>86</v>
      </c>
      <c r="AY178" s="16" t="s">
        <v>187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84</v>
      </c>
      <c r="BK178" s="139">
        <f>ROUND(I178*H178,2)</f>
        <v>0</v>
      </c>
      <c r="BL178" s="16" t="s">
        <v>194</v>
      </c>
      <c r="BM178" s="138" t="s">
        <v>1201</v>
      </c>
    </row>
    <row r="179" spans="2:65" s="1" customFormat="1">
      <c r="B179" s="31"/>
      <c r="D179" s="140" t="s">
        <v>196</v>
      </c>
      <c r="F179" s="141" t="s">
        <v>269</v>
      </c>
      <c r="I179" s="142"/>
      <c r="L179" s="31"/>
      <c r="M179" s="143"/>
      <c r="T179" s="52"/>
      <c r="AT179" s="16" t="s">
        <v>196</v>
      </c>
      <c r="AU179" s="16" t="s">
        <v>86</v>
      </c>
    </row>
    <row r="180" spans="2:65" s="12" customFormat="1">
      <c r="B180" s="146"/>
      <c r="D180" s="140" t="s">
        <v>200</v>
      </c>
      <c r="E180" s="147" t="s">
        <v>19</v>
      </c>
      <c r="F180" s="148" t="s">
        <v>271</v>
      </c>
      <c r="H180" s="149">
        <v>214.23500000000001</v>
      </c>
      <c r="I180" s="150"/>
      <c r="L180" s="146"/>
      <c r="M180" s="151"/>
      <c r="T180" s="152"/>
      <c r="AT180" s="147" t="s">
        <v>200</v>
      </c>
      <c r="AU180" s="147" t="s">
        <v>86</v>
      </c>
      <c r="AV180" s="12" t="s">
        <v>86</v>
      </c>
      <c r="AW180" s="12" t="s">
        <v>37</v>
      </c>
      <c r="AX180" s="12" t="s">
        <v>84</v>
      </c>
      <c r="AY180" s="147" t="s">
        <v>187</v>
      </c>
    </row>
    <row r="181" spans="2:65" s="12" customFormat="1">
      <c r="B181" s="146"/>
      <c r="D181" s="140" t="s">
        <v>200</v>
      </c>
      <c r="F181" s="148" t="s">
        <v>1202</v>
      </c>
      <c r="H181" s="149">
        <v>428.47</v>
      </c>
      <c r="I181" s="150"/>
      <c r="L181" s="146"/>
      <c r="M181" s="151"/>
      <c r="T181" s="152"/>
      <c r="AT181" s="147" t="s">
        <v>200</v>
      </c>
      <c r="AU181" s="147" t="s">
        <v>86</v>
      </c>
      <c r="AV181" s="12" t="s">
        <v>86</v>
      </c>
      <c r="AW181" s="12" t="s">
        <v>4</v>
      </c>
      <c r="AX181" s="12" t="s">
        <v>84</v>
      </c>
      <c r="AY181" s="147" t="s">
        <v>187</v>
      </c>
    </row>
    <row r="182" spans="2:65" s="1" customFormat="1" ht="24.15" customHeight="1">
      <c r="B182" s="31"/>
      <c r="C182" s="127" t="s">
        <v>332</v>
      </c>
      <c r="D182" s="127" t="s">
        <v>189</v>
      </c>
      <c r="E182" s="128" t="s">
        <v>1055</v>
      </c>
      <c r="F182" s="129" t="s">
        <v>1056</v>
      </c>
      <c r="G182" s="130" t="s">
        <v>192</v>
      </c>
      <c r="H182" s="131">
        <v>1057.7</v>
      </c>
      <c r="I182" s="132"/>
      <c r="J182" s="133">
        <f>ROUND(I182*H182,2)</f>
        <v>0</v>
      </c>
      <c r="K182" s="129" t="s">
        <v>193</v>
      </c>
      <c r="L182" s="31"/>
      <c r="M182" s="134" t="s">
        <v>19</v>
      </c>
      <c r="N182" s="135" t="s">
        <v>47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194</v>
      </c>
      <c r="AT182" s="138" t="s">
        <v>189</v>
      </c>
      <c r="AU182" s="138" t="s">
        <v>86</v>
      </c>
      <c r="AY182" s="16" t="s">
        <v>187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84</v>
      </c>
      <c r="BK182" s="139">
        <f>ROUND(I182*H182,2)</f>
        <v>0</v>
      </c>
      <c r="BL182" s="16" t="s">
        <v>194</v>
      </c>
      <c r="BM182" s="138" t="s">
        <v>1203</v>
      </c>
    </row>
    <row r="183" spans="2:65" s="1" customFormat="1" ht="19.2">
      <c r="B183" s="31"/>
      <c r="D183" s="140" t="s">
        <v>196</v>
      </c>
      <c r="F183" s="141" t="s">
        <v>1058</v>
      </c>
      <c r="I183" s="142"/>
      <c r="L183" s="31"/>
      <c r="M183" s="143"/>
      <c r="T183" s="52"/>
      <c r="AT183" s="16" t="s">
        <v>196</v>
      </c>
      <c r="AU183" s="16" t="s">
        <v>86</v>
      </c>
    </row>
    <row r="184" spans="2:65" s="1" customFormat="1">
      <c r="B184" s="31"/>
      <c r="D184" s="144" t="s">
        <v>198</v>
      </c>
      <c r="F184" s="145" t="s">
        <v>1059</v>
      </c>
      <c r="I184" s="142"/>
      <c r="L184" s="31"/>
      <c r="M184" s="143"/>
      <c r="T184" s="52"/>
      <c r="AT184" s="16" t="s">
        <v>198</v>
      </c>
      <c r="AU184" s="16" t="s">
        <v>86</v>
      </c>
    </row>
    <row r="185" spans="2:65" s="12" customFormat="1">
      <c r="B185" s="146"/>
      <c r="D185" s="140" t="s">
        <v>200</v>
      </c>
      <c r="E185" s="147" t="s">
        <v>19</v>
      </c>
      <c r="F185" s="148" t="s">
        <v>1204</v>
      </c>
      <c r="H185" s="149">
        <v>1057.7</v>
      </c>
      <c r="I185" s="150"/>
      <c r="L185" s="146"/>
      <c r="M185" s="151"/>
      <c r="T185" s="152"/>
      <c r="AT185" s="147" t="s">
        <v>200</v>
      </c>
      <c r="AU185" s="147" t="s">
        <v>86</v>
      </c>
      <c r="AV185" s="12" t="s">
        <v>86</v>
      </c>
      <c r="AW185" s="12" t="s">
        <v>37</v>
      </c>
      <c r="AX185" s="12" t="s">
        <v>84</v>
      </c>
      <c r="AY185" s="147" t="s">
        <v>187</v>
      </c>
    </row>
    <row r="186" spans="2:65" s="1" customFormat="1" ht="24.15" customHeight="1">
      <c r="B186" s="31"/>
      <c r="C186" s="127" t="s">
        <v>336</v>
      </c>
      <c r="D186" s="127" t="s">
        <v>189</v>
      </c>
      <c r="E186" s="128" t="s">
        <v>1205</v>
      </c>
      <c r="F186" s="129" t="s">
        <v>1206</v>
      </c>
      <c r="G186" s="130" t="s">
        <v>192</v>
      </c>
      <c r="H186" s="131">
        <v>753</v>
      </c>
      <c r="I186" s="132"/>
      <c r="J186" s="133">
        <f>ROUND(I186*H186,2)</f>
        <v>0</v>
      </c>
      <c r="K186" s="129" t="s">
        <v>193</v>
      </c>
      <c r="L186" s="31"/>
      <c r="M186" s="134" t="s">
        <v>19</v>
      </c>
      <c r="N186" s="135" t="s">
        <v>47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194</v>
      </c>
      <c r="AT186" s="138" t="s">
        <v>189</v>
      </c>
      <c r="AU186" s="138" t="s">
        <v>86</v>
      </c>
      <c r="AY186" s="16" t="s">
        <v>187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84</v>
      </c>
      <c r="BK186" s="139">
        <f>ROUND(I186*H186,2)</f>
        <v>0</v>
      </c>
      <c r="BL186" s="16" t="s">
        <v>194</v>
      </c>
      <c r="BM186" s="138" t="s">
        <v>1207</v>
      </c>
    </row>
    <row r="187" spans="2:65" s="1" customFormat="1" ht="19.2">
      <c r="B187" s="31"/>
      <c r="D187" s="140" t="s">
        <v>196</v>
      </c>
      <c r="F187" s="141" t="s">
        <v>1208</v>
      </c>
      <c r="I187" s="142"/>
      <c r="L187" s="31"/>
      <c r="M187" s="143"/>
      <c r="T187" s="52"/>
      <c r="AT187" s="16" t="s">
        <v>196</v>
      </c>
      <c r="AU187" s="16" t="s">
        <v>86</v>
      </c>
    </row>
    <row r="188" spans="2:65" s="1" customFormat="1">
      <c r="B188" s="31"/>
      <c r="D188" s="144" t="s">
        <v>198</v>
      </c>
      <c r="F188" s="145" t="s">
        <v>1209</v>
      </c>
      <c r="I188" s="142"/>
      <c r="L188" s="31"/>
      <c r="M188" s="143"/>
      <c r="T188" s="52"/>
      <c r="AT188" s="16" t="s">
        <v>198</v>
      </c>
      <c r="AU188" s="16" t="s">
        <v>86</v>
      </c>
    </row>
    <row r="189" spans="2:65" s="12" customFormat="1">
      <c r="B189" s="146"/>
      <c r="D189" s="140" t="s">
        <v>200</v>
      </c>
      <c r="E189" s="147" t="s">
        <v>19</v>
      </c>
      <c r="F189" s="148" t="s">
        <v>1210</v>
      </c>
      <c r="H189" s="149">
        <v>753</v>
      </c>
      <c r="I189" s="150"/>
      <c r="L189" s="146"/>
      <c r="M189" s="151"/>
      <c r="T189" s="152"/>
      <c r="AT189" s="147" t="s">
        <v>200</v>
      </c>
      <c r="AU189" s="147" t="s">
        <v>86</v>
      </c>
      <c r="AV189" s="12" t="s">
        <v>86</v>
      </c>
      <c r="AW189" s="12" t="s">
        <v>37</v>
      </c>
      <c r="AX189" s="12" t="s">
        <v>84</v>
      </c>
      <c r="AY189" s="147" t="s">
        <v>187</v>
      </c>
    </row>
    <row r="190" spans="2:65" s="1" customFormat="1" ht="24.15" customHeight="1">
      <c r="B190" s="31"/>
      <c r="C190" s="127" t="s">
        <v>342</v>
      </c>
      <c r="D190" s="127" t="s">
        <v>189</v>
      </c>
      <c r="E190" s="128" t="s">
        <v>280</v>
      </c>
      <c r="F190" s="129" t="s">
        <v>281</v>
      </c>
      <c r="G190" s="130" t="s">
        <v>192</v>
      </c>
      <c r="H190" s="131">
        <v>753</v>
      </c>
      <c r="I190" s="132"/>
      <c r="J190" s="133">
        <f>ROUND(I190*H190,2)</f>
        <v>0</v>
      </c>
      <c r="K190" s="129" t="s">
        <v>193</v>
      </c>
      <c r="L190" s="31"/>
      <c r="M190" s="134" t="s">
        <v>19</v>
      </c>
      <c r="N190" s="135" t="s">
        <v>47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194</v>
      </c>
      <c r="AT190" s="138" t="s">
        <v>189</v>
      </c>
      <c r="AU190" s="138" t="s">
        <v>86</v>
      </c>
      <c r="AY190" s="16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84</v>
      </c>
      <c r="BK190" s="139">
        <f>ROUND(I190*H190,2)</f>
        <v>0</v>
      </c>
      <c r="BL190" s="16" t="s">
        <v>194</v>
      </c>
      <c r="BM190" s="138" t="s">
        <v>1211</v>
      </c>
    </row>
    <row r="191" spans="2:65" s="1" customFormat="1" ht="28.8">
      <c r="B191" s="31"/>
      <c r="D191" s="140" t="s">
        <v>196</v>
      </c>
      <c r="F191" s="141" t="s">
        <v>283</v>
      </c>
      <c r="I191" s="142"/>
      <c r="L191" s="31"/>
      <c r="M191" s="143"/>
      <c r="T191" s="52"/>
      <c r="AT191" s="16" t="s">
        <v>196</v>
      </c>
      <c r="AU191" s="16" t="s">
        <v>86</v>
      </c>
    </row>
    <row r="192" spans="2:65" s="1" customFormat="1">
      <c r="B192" s="31"/>
      <c r="D192" s="144" t="s">
        <v>198</v>
      </c>
      <c r="F192" s="145" t="s">
        <v>284</v>
      </c>
      <c r="I192" s="142"/>
      <c r="L192" s="31"/>
      <c r="M192" s="143"/>
      <c r="T192" s="52"/>
      <c r="AT192" s="16" t="s">
        <v>198</v>
      </c>
      <c r="AU192" s="16" t="s">
        <v>86</v>
      </c>
    </row>
    <row r="193" spans="2:65" s="12" customFormat="1">
      <c r="B193" s="146"/>
      <c r="D193" s="140" t="s">
        <v>200</v>
      </c>
      <c r="E193" s="147" t="s">
        <v>19</v>
      </c>
      <c r="F193" s="148" t="s">
        <v>1210</v>
      </c>
      <c r="H193" s="149">
        <v>753</v>
      </c>
      <c r="I193" s="150"/>
      <c r="L193" s="146"/>
      <c r="M193" s="151"/>
      <c r="T193" s="152"/>
      <c r="AT193" s="147" t="s">
        <v>200</v>
      </c>
      <c r="AU193" s="147" t="s">
        <v>86</v>
      </c>
      <c r="AV193" s="12" t="s">
        <v>86</v>
      </c>
      <c r="AW193" s="12" t="s">
        <v>37</v>
      </c>
      <c r="AX193" s="12" t="s">
        <v>84</v>
      </c>
      <c r="AY193" s="147" t="s">
        <v>187</v>
      </c>
    </row>
    <row r="194" spans="2:65" s="1" customFormat="1" ht="16.5" customHeight="1">
      <c r="B194" s="31"/>
      <c r="C194" s="160" t="s">
        <v>346</v>
      </c>
      <c r="D194" s="160" t="s">
        <v>267</v>
      </c>
      <c r="E194" s="161" t="s">
        <v>286</v>
      </c>
      <c r="F194" s="162" t="s">
        <v>287</v>
      </c>
      <c r="G194" s="163" t="s">
        <v>288</v>
      </c>
      <c r="H194" s="164">
        <v>15.06</v>
      </c>
      <c r="I194" s="165"/>
      <c r="J194" s="166">
        <f>ROUND(I194*H194,2)</f>
        <v>0</v>
      </c>
      <c r="K194" s="162" t="s">
        <v>193</v>
      </c>
      <c r="L194" s="167"/>
      <c r="M194" s="168" t="s">
        <v>19</v>
      </c>
      <c r="N194" s="169" t="s">
        <v>47</v>
      </c>
      <c r="P194" s="136">
        <f>O194*H194</f>
        <v>0</v>
      </c>
      <c r="Q194" s="136">
        <v>1E-3</v>
      </c>
      <c r="R194" s="136">
        <f>Q194*H194</f>
        <v>1.506E-2</v>
      </c>
      <c r="S194" s="136">
        <v>0</v>
      </c>
      <c r="T194" s="137">
        <f>S194*H194</f>
        <v>0</v>
      </c>
      <c r="AR194" s="138" t="s">
        <v>243</v>
      </c>
      <c r="AT194" s="138" t="s">
        <v>267</v>
      </c>
      <c r="AU194" s="138" t="s">
        <v>86</v>
      </c>
      <c r="AY194" s="16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84</v>
      </c>
      <c r="BK194" s="139">
        <f>ROUND(I194*H194,2)</f>
        <v>0</v>
      </c>
      <c r="BL194" s="16" t="s">
        <v>194</v>
      </c>
      <c r="BM194" s="138" t="s">
        <v>1212</v>
      </c>
    </row>
    <row r="195" spans="2:65" s="1" customFormat="1">
      <c r="B195" s="31"/>
      <c r="D195" s="140" t="s">
        <v>196</v>
      </c>
      <c r="F195" s="141" t="s">
        <v>287</v>
      </c>
      <c r="I195" s="142"/>
      <c r="L195" s="31"/>
      <c r="M195" s="143"/>
      <c r="T195" s="52"/>
      <c r="AT195" s="16" t="s">
        <v>196</v>
      </c>
      <c r="AU195" s="16" t="s">
        <v>86</v>
      </c>
    </row>
    <row r="196" spans="2:65" s="12" customFormat="1">
      <c r="B196" s="146"/>
      <c r="D196" s="140" t="s">
        <v>200</v>
      </c>
      <c r="F196" s="148" t="s">
        <v>1213</v>
      </c>
      <c r="H196" s="149">
        <v>15.06</v>
      </c>
      <c r="I196" s="150"/>
      <c r="L196" s="146"/>
      <c r="M196" s="151"/>
      <c r="T196" s="152"/>
      <c r="AT196" s="147" t="s">
        <v>200</v>
      </c>
      <c r="AU196" s="147" t="s">
        <v>86</v>
      </c>
      <c r="AV196" s="12" t="s">
        <v>86</v>
      </c>
      <c r="AW196" s="12" t="s">
        <v>4</v>
      </c>
      <c r="AX196" s="12" t="s">
        <v>84</v>
      </c>
      <c r="AY196" s="147" t="s">
        <v>187</v>
      </c>
    </row>
    <row r="197" spans="2:65" s="11" customFormat="1" ht="22.8" customHeight="1">
      <c r="B197" s="115"/>
      <c r="D197" s="116" t="s">
        <v>75</v>
      </c>
      <c r="E197" s="125" t="s">
        <v>194</v>
      </c>
      <c r="F197" s="125" t="s">
        <v>350</v>
      </c>
      <c r="I197" s="118"/>
      <c r="J197" s="126">
        <f>BK197</f>
        <v>0</v>
      </c>
      <c r="L197" s="115"/>
      <c r="M197" s="120"/>
      <c r="P197" s="121">
        <f>SUM(P198:P232)</f>
        <v>0</v>
      </c>
      <c r="R197" s="121">
        <f>SUM(R198:R232)</f>
        <v>9.0804853800000007</v>
      </c>
      <c r="T197" s="122">
        <f>SUM(T198:T232)</f>
        <v>0</v>
      </c>
      <c r="AR197" s="116" t="s">
        <v>84</v>
      </c>
      <c r="AT197" s="123" t="s">
        <v>75</v>
      </c>
      <c r="AU197" s="123" t="s">
        <v>84</v>
      </c>
      <c r="AY197" s="116" t="s">
        <v>187</v>
      </c>
      <c r="BK197" s="124">
        <f>SUM(BK198:BK232)</f>
        <v>0</v>
      </c>
    </row>
    <row r="198" spans="2:65" s="1" customFormat="1" ht="33" customHeight="1">
      <c r="B198" s="31"/>
      <c r="C198" s="127" t="s">
        <v>351</v>
      </c>
      <c r="D198" s="127" t="s">
        <v>189</v>
      </c>
      <c r="E198" s="128" t="s">
        <v>1214</v>
      </c>
      <c r="F198" s="129" t="s">
        <v>1215</v>
      </c>
      <c r="G198" s="130" t="s">
        <v>192</v>
      </c>
      <c r="H198" s="131">
        <v>2.72</v>
      </c>
      <c r="I198" s="132"/>
      <c r="J198" s="133">
        <f>ROUND(I198*H198,2)</f>
        <v>0</v>
      </c>
      <c r="K198" s="129" t="s">
        <v>193</v>
      </c>
      <c r="L198" s="31"/>
      <c r="M198" s="134" t="s">
        <v>19</v>
      </c>
      <c r="N198" s="135" t="s">
        <v>47</v>
      </c>
      <c r="P198" s="136">
        <f>O198*H198</f>
        <v>0</v>
      </c>
      <c r="Q198" s="136">
        <v>0.18051</v>
      </c>
      <c r="R198" s="136">
        <f>Q198*H198</f>
        <v>0.49098720000000007</v>
      </c>
      <c r="S198" s="136">
        <v>0</v>
      </c>
      <c r="T198" s="137">
        <f>S198*H198</f>
        <v>0</v>
      </c>
      <c r="AR198" s="138" t="s">
        <v>194</v>
      </c>
      <c r="AT198" s="138" t="s">
        <v>189</v>
      </c>
      <c r="AU198" s="138" t="s">
        <v>86</v>
      </c>
      <c r="AY198" s="16" t="s">
        <v>187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84</v>
      </c>
      <c r="BK198" s="139">
        <f>ROUND(I198*H198,2)</f>
        <v>0</v>
      </c>
      <c r="BL198" s="16" t="s">
        <v>194</v>
      </c>
      <c r="BM198" s="138" t="s">
        <v>1216</v>
      </c>
    </row>
    <row r="199" spans="2:65" s="1" customFormat="1" ht="28.8">
      <c r="B199" s="31"/>
      <c r="D199" s="140" t="s">
        <v>196</v>
      </c>
      <c r="F199" s="141" t="s">
        <v>1217</v>
      </c>
      <c r="I199" s="142"/>
      <c r="L199" s="31"/>
      <c r="M199" s="143"/>
      <c r="T199" s="52"/>
      <c r="AT199" s="16" t="s">
        <v>196</v>
      </c>
      <c r="AU199" s="16" t="s">
        <v>86</v>
      </c>
    </row>
    <row r="200" spans="2:65" s="1" customFormat="1">
      <c r="B200" s="31"/>
      <c r="D200" s="144" t="s">
        <v>198</v>
      </c>
      <c r="F200" s="145" t="s">
        <v>1218</v>
      </c>
      <c r="I200" s="142"/>
      <c r="L200" s="31"/>
      <c r="M200" s="143"/>
      <c r="T200" s="52"/>
      <c r="AT200" s="16" t="s">
        <v>198</v>
      </c>
      <c r="AU200" s="16" t="s">
        <v>86</v>
      </c>
    </row>
    <row r="201" spans="2:65" s="12" customFormat="1">
      <c r="B201" s="146"/>
      <c r="D201" s="140" t="s">
        <v>200</v>
      </c>
      <c r="E201" s="147" t="s">
        <v>19</v>
      </c>
      <c r="F201" s="148" t="s">
        <v>1219</v>
      </c>
      <c r="H201" s="149">
        <v>2.72</v>
      </c>
      <c r="I201" s="150"/>
      <c r="L201" s="146"/>
      <c r="M201" s="151"/>
      <c r="T201" s="152"/>
      <c r="AT201" s="147" t="s">
        <v>200</v>
      </c>
      <c r="AU201" s="147" t="s">
        <v>86</v>
      </c>
      <c r="AV201" s="12" t="s">
        <v>86</v>
      </c>
      <c r="AW201" s="12" t="s">
        <v>37</v>
      </c>
      <c r="AX201" s="12" t="s">
        <v>84</v>
      </c>
      <c r="AY201" s="147" t="s">
        <v>187</v>
      </c>
    </row>
    <row r="202" spans="2:65" s="1" customFormat="1" ht="16.5" customHeight="1">
      <c r="B202" s="31"/>
      <c r="C202" s="127" t="s">
        <v>358</v>
      </c>
      <c r="D202" s="127" t="s">
        <v>189</v>
      </c>
      <c r="E202" s="128" t="s">
        <v>352</v>
      </c>
      <c r="F202" s="129" t="s">
        <v>353</v>
      </c>
      <c r="G202" s="130" t="s">
        <v>204</v>
      </c>
      <c r="H202" s="131">
        <v>2.7120000000000002</v>
      </c>
      <c r="I202" s="132"/>
      <c r="J202" s="133">
        <f>ROUND(I202*H202,2)</f>
        <v>0</v>
      </c>
      <c r="K202" s="129" t="s">
        <v>193</v>
      </c>
      <c r="L202" s="31"/>
      <c r="M202" s="134" t="s">
        <v>19</v>
      </c>
      <c r="N202" s="135" t="s">
        <v>47</v>
      </c>
      <c r="P202" s="136">
        <f>O202*H202</f>
        <v>0</v>
      </c>
      <c r="Q202" s="136">
        <v>1.7034</v>
      </c>
      <c r="R202" s="136">
        <f>Q202*H202</f>
        <v>4.6196208000000007</v>
      </c>
      <c r="S202" s="136">
        <v>0</v>
      </c>
      <c r="T202" s="137">
        <f>S202*H202</f>
        <v>0</v>
      </c>
      <c r="AR202" s="138" t="s">
        <v>194</v>
      </c>
      <c r="AT202" s="138" t="s">
        <v>189</v>
      </c>
      <c r="AU202" s="138" t="s">
        <v>86</v>
      </c>
      <c r="AY202" s="16" t="s">
        <v>187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84</v>
      </c>
      <c r="BK202" s="139">
        <f>ROUND(I202*H202,2)</f>
        <v>0</v>
      </c>
      <c r="BL202" s="16" t="s">
        <v>194</v>
      </c>
      <c r="BM202" s="138" t="s">
        <v>1220</v>
      </c>
    </row>
    <row r="203" spans="2:65" s="1" customFormat="1" ht="19.2">
      <c r="B203" s="31"/>
      <c r="D203" s="140" t="s">
        <v>196</v>
      </c>
      <c r="F203" s="141" t="s">
        <v>355</v>
      </c>
      <c r="I203" s="142"/>
      <c r="L203" s="31"/>
      <c r="M203" s="143"/>
      <c r="T203" s="52"/>
      <c r="AT203" s="16" t="s">
        <v>196</v>
      </c>
      <c r="AU203" s="16" t="s">
        <v>86</v>
      </c>
    </row>
    <row r="204" spans="2:65" s="1" customFormat="1">
      <c r="B204" s="31"/>
      <c r="D204" s="144" t="s">
        <v>198</v>
      </c>
      <c r="F204" s="145" t="s">
        <v>356</v>
      </c>
      <c r="I204" s="142"/>
      <c r="L204" s="31"/>
      <c r="M204" s="143"/>
      <c r="T204" s="52"/>
      <c r="AT204" s="16" t="s">
        <v>198</v>
      </c>
      <c r="AU204" s="16" t="s">
        <v>86</v>
      </c>
    </row>
    <row r="205" spans="2:65" s="12" customFormat="1">
      <c r="B205" s="146"/>
      <c r="D205" s="140" t="s">
        <v>200</v>
      </c>
      <c r="E205" s="147" t="s">
        <v>19</v>
      </c>
      <c r="F205" s="148" t="s">
        <v>1221</v>
      </c>
      <c r="H205" s="149">
        <v>2.7120000000000002</v>
      </c>
      <c r="I205" s="150"/>
      <c r="L205" s="146"/>
      <c r="M205" s="151"/>
      <c r="T205" s="152"/>
      <c r="AT205" s="147" t="s">
        <v>200</v>
      </c>
      <c r="AU205" s="147" t="s">
        <v>86</v>
      </c>
      <c r="AV205" s="12" t="s">
        <v>86</v>
      </c>
      <c r="AW205" s="12" t="s">
        <v>37</v>
      </c>
      <c r="AX205" s="12" t="s">
        <v>84</v>
      </c>
      <c r="AY205" s="147" t="s">
        <v>187</v>
      </c>
    </row>
    <row r="206" spans="2:65" s="1" customFormat="1" ht="24.15" customHeight="1">
      <c r="B206" s="31"/>
      <c r="C206" s="127" t="s">
        <v>365</v>
      </c>
      <c r="D206" s="127" t="s">
        <v>189</v>
      </c>
      <c r="E206" s="128" t="s">
        <v>359</v>
      </c>
      <c r="F206" s="129" t="s">
        <v>360</v>
      </c>
      <c r="G206" s="130" t="s">
        <v>204</v>
      </c>
      <c r="H206" s="131">
        <v>54.350999999999999</v>
      </c>
      <c r="I206" s="132"/>
      <c r="J206" s="133">
        <f>ROUND(I206*H206,2)</f>
        <v>0</v>
      </c>
      <c r="K206" s="129" t="s">
        <v>193</v>
      </c>
      <c r="L206" s="31"/>
      <c r="M206" s="134" t="s">
        <v>19</v>
      </c>
      <c r="N206" s="135" t="s">
        <v>47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194</v>
      </c>
      <c r="AT206" s="138" t="s">
        <v>189</v>
      </c>
      <c r="AU206" s="138" t="s">
        <v>86</v>
      </c>
      <c r="AY206" s="16" t="s">
        <v>187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84</v>
      </c>
      <c r="BK206" s="139">
        <f>ROUND(I206*H206,2)</f>
        <v>0</v>
      </c>
      <c r="BL206" s="16" t="s">
        <v>194</v>
      </c>
      <c r="BM206" s="138" t="s">
        <v>1222</v>
      </c>
    </row>
    <row r="207" spans="2:65" s="1" customFormat="1" ht="19.2">
      <c r="B207" s="31"/>
      <c r="D207" s="140" t="s">
        <v>196</v>
      </c>
      <c r="F207" s="141" t="s">
        <v>362</v>
      </c>
      <c r="I207" s="142"/>
      <c r="L207" s="31"/>
      <c r="M207" s="143"/>
      <c r="T207" s="52"/>
      <c r="AT207" s="16" t="s">
        <v>196</v>
      </c>
      <c r="AU207" s="16" t="s">
        <v>86</v>
      </c>
    </row>
    <row r="208" spans="2:65" s="1" customFormat="1">
      <c r="B208" s="31"/>
      <c r="D208" s="144" t="s">
        <v>198</v>
      </c>
      <c r="F208" s="145" t="s">
        <v>363</v>
      </c>
      <c r="I208" s="142"/>
      <c r="L208" s="31"/>
      <c r="M208" s="143"/>
      <c r="T208" s="52"/>
      <c r="AT208" s="16" t="s">
        <v>198</v>
      </c>
      <c r="AU208" s="16" t="s">
        <v>86</v>
      </c>
    </row>
    <row r="209" spans="2:65" s="12" customFormat="1">
      <c r="B209" s="146"/>
      <c r="D209" s="140" t="s">
        <v>200</v>
      </c>
      <c r="E209" s="147" t="s">
        <v>118</v>
      </c>
      <c r="F209" s="148" t="s">
        <v>817</v>
      </c>
      <c r="H209" s="149">
        <v>54.350999999999999</v>
      </c>
      <c r="I209" s="150"/>
      <c r="L209" s="146"/>
      <c r="M209" s="151"/>
      <c r="T209" s="152"/>
      <c r="AT209" s="147" t="s">
        <v>200</v>
      </c>
      <c r="AU209" s="147" t="s">
        <v>86</v>
      </c>
      <c r="AV209" s="12" t="s">
        <v>86</v>
      </c>
      <c r="AW209" s="12" t="s">
        <v>37</v>
      </c>
      <c r="AX209" s="12" t="s">
        <v>84</v>
      </c>
      <c r="AY209" s="147" t="s">
        <v>187</v>
      </c>
    </row>
    <row r="210" spans="2:65" s="1" customFormat="1" ht="24.15" customHeight="1">
      <c r="B210" s="31"/>
      <c r="C210" s="127" t="s">
        <v>372</v>
      </c>
      <c r="D210" s="127" t="s">
        <v>189</v>
      </c>
      <c r="E210" s="128" t="s">
        <v>1223</v>
      </c>
      <c r="F210" s="129" t="s">
        <v>1224</v>
      </c>
      <c r="G210" s="130" t="s">
        <v>320</v>
      </c>
      <c r="H210" s="131">
        <v>1</v>
      </c>
      <c r="I210" s="132"/>
      <c r="J210" s="133">
        <f>ROUND(I210*H210,2)</f>
        <v>0</v>
      </c>
      <c r="K210" s="129" t="s">
        <v>1225</v>
      </c>
      <c r="L210" s="31"/>
      <c r="M210" s="134" t="s">
        <v>19</v>
      </c>
      <c r="N210" s="135" t="s">
        <v>47</v>
      </c>
      <c r="P210" s="136">
        <f>O210*H210</f>
        <v>0</v>
      </c>
      <c r="Q210" s="136">
        <v>8.7419999999999998E-2</v>
      </c>
      <c r="R210" s="136">
        <f>Q210*H210</f>
        <v>8.7419999999999998E-2</v>
      </c>
      <c r="S210" s="136">
        <v>0</v>
      </c>
      <c r="T210" s="137">
        <f>S210*H210</f>
        <v>0</v>
      </c>
      <c r="AR210" s="138" t="s">
        <v>194</v>
      </c>
      <c r="AT210" s="138" t="s">
        <v>189</v>
      </c>
      <c r="AU210" s="138" t="s">
        <v>86</v>
      </c>
      <c r="AY210" s="16" t="s">
        <v>187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84</v>
      </c>
      <c r="BK210" s="139">
        <f>ROUND(I210*H210,2)</f>
        <v>0</v>
      </c>
      <c r="BL210" s="16" t="s">
        <v>194</v>
      </c>
      <c r="BM210" s="138" t="s">
        <v>1226</v>
      </c>
    </row>
    <row r="211" spans="2:65" s="1" customFormat="1" ht="19.2">
      <c r="B211" s="31"/>
      <c r="D211" s="140" t="s">
        <v>196</v>
      </c>
      <c r="F211" s="141" t="s">
        <v>1227</v>
      </c>
      <c r="I211" s="142"/>
      <c r="L211" s="31"/>
      <c r="M211" s="143"/>
      <c r="T211" s="52"/>
      <c r="AT211" s="16" t="s">
        <v>196</v>
      </c>
      <c r="AU211" s="16" t="s">
        <v>86</v>
      </c>
    </row>
    <row r="212" spans="2:65" s="1" customFormat="1">
      <c r="B212" s="31"/>
      <c r="D212" s="144" t="s">
        <v>198</v>
      </c>
      <c r="F212" s="145" t="s">
        <v>1228</v>
      </c>
      <c r="I212" s="142"/>
      <c r="L212" s="31"/>
      <c r="M212" s="143"/>
      <c r="T212" s="52"/>
      <c r="AT212" s="16" t="s">
        <v>198</v>
      </c>
      <c r="AU212" s="16" t="s">
        <v>86</v>
      </c>
    </row>
    <row r="213" spans="2:65" s="12" customFormat="1">
      <c r="B213" s="146"/>
      <c r="D213" s="140" t="s">
        <v>200</v>
      </c>
      <c r="E213" s="147" t="s">
        <v>19</v>
      </c>
      <c r="F213" s="148" t="s">
        <v>84</v>
      </c>
      <c r="H213" s="149">
        <v>1</v>
      </c>
      <c r="I213" s="150"/>
      <c r="L213" s="146"/>
      <c r="M213" s="151"/>
      <c r="T213" s="152"/>
      <c r="AT213" s="147" t="s">
        <v>200</v>
      </c>
      <c r="AU213" s="147" t="s">
        <v>86</v>
      </c>
      <c r="AV213" s="12" t="s">
        <v>86</v>
      </c>
      <c r="AW213" s="12" t="s">
        <v>37</v>
      </c>
      <c r="AX213" s="12" t="s">
        <v>84</v>
      </c>
      <c r="AY213" s="147" t="s">
        <v>187</v>
      </c>
    </row>
    <row r="214" spans="2:65" s="1" customFormat="1" ht="24.15" customHeight="1">
      <c r="B214" s="31"/>
      <c r="C214" s="160" t="s">
        <v>380</v>
      </c>
      <c r="D214" s="160" t="s">
        <v>267</v>
      </c>
      <c r="E214" s="161" t="s">
        <v>1229</v>
      </c>
      <c r="F214" s="162" t="s">
        <v>1230</v>
      </c>
      <c r="G214" s="163" t="s">
        <v>320</v>
      </c>
      <c r="H214" s="164">
        <v>1</v>
      </c>
      <c r="I214" s="165"/>
      <c r="J214" s="166">
        <f>ROUND(I214*H214,2)</f>
        <v>0</v>
      </c>
      <c r="K214" s="162" t="s">
        <v>1225</v>
      </c>
      <c r="L214" s="167"/>
      <c r="M214" s="168" t="s">
        <v>19</v>
      </c>
      <c r="N214" s="169" t="s">
        <v>47</v>
      </c>
      <c r="P214" s="136">
        <f>O214*H214</f>
        <v>0</v>
      </c>
      <c r="Q214" s="136">
        <v>5.2999999999999999E-2</v>
      </c>
      <c r="R214" s="136">
        <f>Q214*H214</f>
        <v>5.2999999999999999E-2</v>
      </c>
      <c r="S214" s="136">
        <v>0</v>
      </c>
      <c r="T214" s="137">
        <f>S214*H214</f>
        <v>0</v>
      </c>
      <c r="AR214" s="138" t="s">
        <v>243</v>
      </c>
      <c r="AT214" s="138" t="s">
        <v>267</v>
      </c>
      <c r="AU214" s="138" t="s">
        <v>86</v>
      </c>
      <c r="AY214" s="16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84</v>
      </c>
      <c r="BK214" s="139">
        <f>ROUND(I214*H214,2)</f>
        <v>0</v>
      </c>
      <c r="BL214" s="16" t="s">
        <v>194</v>
      </c>
      <c r="BM214" s="138" t="s">
        <v>1231</v>
      </c>
    </row>
    <row r="215" spans="2:65" s="1" customFormat="1">
      <c r="B215" s="31"/>
      <c r="D215" s="140" t="s">
        <v>196</v>
      </c>
      <c r="F215" s="141" t="s">
        <v>1230</v>
      </c>
      <c r="I215" s="142"/>
      <c r="L215" s="31"/>
      <c r="M215" s="143"/>
      <c r="T215" s="52"/>
      <c r="AT215" s="16" t="s">
        <v>196</v>
      </c>
      <c r="AU215" s="16" t="s">
        <v>86</v>
      </c>
    </row>
    <row r="216" spans="2:65" s="12" customFormat="1">
      <c r="B216" s="146"/>
      <c r="D216" s="140" t="s">
        <v>200</v>
      </c>
      <c r="E216" s="147" t="s">
        <v>19</v>
      </c>
      <c r="F216" s="148" t="s">
        <v>84</v>
      </c>
      <c r="H216" s="149">
        <v>1</v>
      </c>
      <c r="I216" s="150"/>
      <c r="L216" s="146"/>
      <c r="M216" s="151"/>
      <c r="T216" s="152"/>
      <c r="AT216" s="147" t="s">
        <v>200</v>
      </c>
      <c r="AU216" s="147" t="s">
        <v>86</v>
      </c>
      <c r="AV216" s="12" t="s">
        <v>86</v>
      </c>
      <c r="AW216" s="12" t="s">
        <v>37</v>
      </c>
      <c r="AX216" s="12" t="s">
        <v>84</v>
      </c>
      <c r="AY216" s="147" t="s">
        <v>187</v>
      </c>
    </row>
    <row r="217" spans="2:65" s="1" customFormat="1" ht="33" customHeight="1">
      <c r="B217" s="31"/>
      <c r="C217" s="127" t="s">
        <v>388</v>
      </c>
      <c r="D217" s="127" t="s">
        <v>189</v>
      </c>
      <c r="E217" s="128" t="s">
        <v>373</v>
      </c>
      <c r="F217" s="129" t="s">
        <v>1062</v>
      </c>
      <c r="G217" s="130" t="s">
        <v>204</v>
      </c>
      <c r="H217" s="131">
        <v>1.238</v>
      </c>
      <c r="I217" s="132"/>
      <c r="J217" s="133">
        <f>ROUND(I217*H217,2)</f>
        <v>0</v>
      </c>
      <c r="K217" s="129" t="s">
        <v>193</v>
      </c>
      <c r="L217" s="31"/>
      <c r="M217" s="134" t="s">
        <v>19</v>
      </c>
      <c r="N217" s="135" t="s">
        <v>47</v>
      </c>
      <c r="P217" s="136">
        <f>O217*H217</f>
        <v>0</v>
      </c>
      <c r="Q217" s="136">
        <v>2.3010199999999998</v>
      </c>
      <c r="R217" s="136">
        <f>Q217*H217</f>
        <v>2.8486627599999998</v>
      </c>
      <c r="S217" s="136">
        <v>0</v>
      </c>
      <c r="T217" s="137">
        <f>S217*H217</f>
        <v>0</v>
      </c>
      <c r="AR217" s="138" t="s">
        <v>194</v>
      </c>
      <c r="AT217" s="138" t="s">
        <v>189</v>
      </c>
      <c r="AU217" s="138" t="s">
        <v>86</v>
      </c>
      <c r="AY217" s="16" t="s">
        <v>187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84</v>
      </c>
      <c r="BK217" s="139">
        <f>ROUND(I217*H217,2)</f>
        <v>0</v>
      </c>
      <c r="BL217" s="16" t="s">
        <v>194</v>
      </c>
      <c r="BM217" s="138" t="s">
        <v>1232</v>
      </c>
    </row>
    <row r="218" spans="2:65" s="1" customFormat="1" ht="28.8">
      <c r="B218" s="31"/>
      <c r="D218" s="140" t="s">
        <v>196</v>
      </c>
      <c r="F218" s="141" t="s">
        <v>1064</v>
      </c>
      <c r="I218" s="142"/>
      <c r="L218" s="31"/>
      <c r="M218" s="143"/>
      <c r="T218" s="52"/>
      <c r="AT218" s="16" t="s">
        <v>196</v>
      </c>
      <c r="AU218" s="16" t="s">
        <v>86</v>
      </c>
    </row>
    <row r="219" spans="2:65" s="1" customFormat="1">
      <c r="B219" s="31"/>
      <c r="D219" s="144" t="s">
        <v>198</v>
      </c>
      <c r="F219" s="145" t="s">
        <v>1065</v>
      </c>
      <c r="I219" s="142"/>
      <c r="L219" s="31"/>
      <c r="M219" s="143"/>
      <c r="T219" s="52"/>
      <c r="AT219" s="16" t="s">
        <v>198</v>
      </c>
      <c r="AU219" s="16" t="s">
        <v>86</v>
      </c>
    </row>
    <row r="220" spans="2:65" s="12" customFormat="1">
      <c r="B220" s="146"/>
      <c r="D220" s="140" t="s">
        <v>200</v>
      </c>
      <c r="E220" s="147" t="s">
        <v>19</v>
      </c>
      <c r="F220" s="148" t="s">
        <v>1233</v>
      </c>
      <c r="H220" s="149">
        <v>1.238</v>
      </c>
      <c r="I220" s="150"/>
      <c r="L220" s="146"/>
      <c r="M220" s="151"/>
      <c r="T220" s="152"/>
      <c r="AT220" s="147" t="s">
        <v>200</v>
      </c>
      <c r="AU220" s="147" t="s">
        <v>86</v>
      </c>
      <c r="AV220" s="12" t="s">
        <v>86</v>
      </c>
      <c r="AW220" s="12" t="s">
        <v>37</v>
      </c>
      <c r="AX220" s="12" t="s">
        <v>84</v>
      </c>
      <c r="AY220" s="147" t="s">
        <v>187</v>
      </c>
    </row>
    <row r="221" spans="2:65" s="1" customFormat="1" ht="24.15" customHeight="1">
      <c r="B221" s="31"/>
      <c r="C221" s="127" t="s">
        <v>394</v>
      </c>
      <c r="D221" s="127" t="s">
        <v>189</v>
      </c>
      <c r="E221" s="128" t="s">
        <v>381</v>
      </c>
      <c r="F221" s="129" t="s">
        <v>382</v>
      </c>
      <c r="G221" s="130" t="s">
        <v>192</v>
      </c>
      <c r="H221" s="131">
        <v>10.67</v>
      </c>
      <c r="I221" s="132"/>
      <c r="J221" s="133">
        <f>ROUND(I221*H221,2)</f>
        <v>0</v>
      </c>
      <c r="K221" s="129" t="s">
        <v>375</v>
      </c>
      <c r="L221" s="31"/>
      <c r="M221" s="134" t="s">
        <v>19</v>
      </c>
      <c r="N221" s="135" t="s">
        <v>47</v>
      </c>
      <c r="P221" s="136">
        <f>O221*H221</f>
        <v>0</v>
      </c>
      <c r="Q221" s="136">
        <v>6.3200000000000001E-3</v>
      </c>
      <c r="R221" s="136">
        <f>Q221*H221</f>
        <v>6.7434400000000005E-2</v>
      </c>
      <c r="S221" s="136">
        <v>0</v>
      </c>
      <c r="T221" s="137">
        <f>S221*H221</f>
        <v>0</v>
      </c>
      <c r="AR221" s="138" t="s">
        <v>194</v>
      </c>
      <c r="AT221" s="138" t="s">
        <v>189</v>
      </c>
      <c r="AU221" s="138" t="s">
        <v>86</v>
      </c>
      <c r="AY221" s="16" t="s">
        <v>187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84</v>
      </c>
      <c r="BK221" s="139">
        <f>ROUND(I221*H221,2)</f>
        <v>0</v>
      </c>
      <c r="BL221" s="16" t="s">
        <v>194</v>
      </c>
      <c r="BM221" s="138" t="s">
        <v>1234</v>
      </c>
    </row>
    <row r="222" spans="2:65" s="1" customFormat="1" ht="28.8">
      <c r="B222" s="31"/>
      <c r="D222" s="140" t="s">
        <v>196</v>
      </c>
      <c r="F222" s="141" t="s">
        <v>384</v>
      </c>
      <c r="I222" s="142"/>
      <c r="L222" s="31"/>
      <c r="M222" s="143"/>
      <c r="T222" s="52"/>
      <c r="AT222" s="16" t="s">
        <v>196</v>
      </c>
      <c r="AU222" s="16" t="s">
        <v>86</v>
      </c>
    </row>
    <row r="223" spans="2:65" s="1" customFormat="1">
      <c r="B223" s="31"/>
      <c r="D223" s="144" t="s">
        <v>198</v>
      </c>
      <c r="F223" s="145" t="s">
        <v>385</v>
      </c>
      <c r="I223" s="142"/>
      <c r="L223" s="31"/>
      <c r="M223" s="143"/>
      <c r="T223" s="52"/>
      <c r="AT223" s="16" t="s">
        <v>198</v>
      </c>
      <c r="AU223" s="16" t="s">
        <v>86</v>
      </c>
    </row>
    <row r="224" spans="2:65" s="12" customFormat="1" ht="20.399999999999999">
      <c r="B224" s="146"/>
      <c r="D224" s="140" t="s">
        <v>200</v>
      </c>
      <c r="E224" s="147" t="s">
        <v>19</v>
      </c>
      <c r="F224" s="148" t="s">
        <v>1235</v>
      </c>
      <c r="H224" s="149">
        <v>10.67</v>
      </c>
      <c r="I224" s="150"/>
      <c r="L224" s="146"/>
      <c r="M224" s="151"/>
      <c r="T224" s="152"/>
      <c r="AT224" s="147" t="s">
        <v>200</v>
      </c>
      <c r="AU224" s="147" t="s">
        <v>86</v>
      </c>
      <c r="AV224" s="12" t="s">
        <v>86</v>
      </c>
      <c r="AW224" s="12" t="s">
        <v>37</v>
      </c>
      <c r="AX224" s="12" t="s">
        <v>84</v>
      </c>
      <c r="AY224" s="147" t="s">
        <v>187</v>
      </c>
    </row>
    <row r="225" spans="2:65" s="1" customFormat="1" ht="24.15" customHeight="1">
      <c r="B225" s="31"/>
      <c r="C225" s="127" t="s">
        <v>400</v>
      </c>
      <c r="D225" s="127" t="s">
        <v>189</v>
      </c>
      <c r="E225" s="128" t="s">
        <v>1236</v>
      </c>
      <c r="F225" s="129" t="s">
        <v>1237</v>
      </c>
      <c r="G225" s="130" t="s">
        <v>204</v>
      </c>
      <c r="H225" s="131">
        <v>0.35699999999999998</v>
      </c>
      <c r="I225" s="132"/>
      <c r="J225" s="133">
        <f>ROUND(I225*H225,2)</f>
        <v>0</v>
      </c>
      <c r="K225" s="129" t="s">
        <v>193</v>
      </c>
      <c r="L225" s="31"/>
      <c r="M225" s="134" t="s">
        <v>19</v>
      </c>
      <c r="N225" s="135" t="s">
        <v>47</v>
      </c>
      <c r="P225" s="136">
        <f>O225*H225</f>
        <v>0</v>
      </c>
      <c r="Q225" s="136">
        <v>2.5018699999999998</v>
      </c>
      <c r="R225" s="136">
        <f>Q225*H225</f>
        <v>0.8931675899999999</v>
      </c>
      <c r="S225" s="136">
        <v>0</v>
      </c>
      <c r="T225" s="137">
        <f>S225*H225</f>
        <v>0</v>
      </c>
      <c r="AR225" s="138" t="s">
        <v>194</v>
      </c>
      <c r="AT225" s="138" t="s">
        <v>189</v>
      </c>
      <c r="AU225" s="138" t="s">
        <v>86</v>
      </c>
      <c r="AY225" s="16" t="s">
        <v>187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84</v>
      </c>
      <c r="BK225" s="139">
        <f>ROUND(I225*H225,2)</f>
        <v>0</v>
      </c>
      <c r="BL225" s="16" t="s">
        <v>194</v>
      </c>
      <c r="BM225" s="138" t="s">
        <v>1238</v>
      </c>
    </row>
    <row r="226" spans="2:65" s="1" customFormat="1" ht="28.8">
      <c r="B226" s="31"/>
      <c r="D226" s="140" t="s">
        <v>196</v>
      </c>
      <c r="F226" s="141" t="s">
        <v>1239</v>
      </c>
      <c r="I226" s="142"/>
      <c r="L226" s="31"/>
      <c r="M226" s="143"/>
      <c r="T226" s="52"/>
      <c r="AT226" s="16" t="s">
        <v>196</v>
      </c>
      <c r="AU226" s="16" t="s">
        <v>86</v>
      </c>
    </row>
    <row r="227" spans="2:65" s="1" customFormat="1">
      <c r="B227" s="31"/>
      <c r="D227" s="144" t="s">
        <v>198</v>
      </c>
      <c r="F227" s="145" t="s">
        <v>1240</v>
      </c>
      <c r="I227" s="142"/>
      <c r="L227" s="31"/>
      <c r="M227" s="143"/>
      <c r="T227" s="52"/>
      <c r="AT227" s="16" t="s">
        <v>198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19</v>
      </c>
      <c r="F228" s="148" t="s">
        <v>1241</v>
      </c>
      <c r="H228" s="149">
        <v>0.35699999999999998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" customFormat="1" ht="24.15" customHeight="1">
      <c r="B229" s="31"/>
      <c r="C229" s="127" t="s">
        <v>406</v>
      </c>
      <c r="D229" s="127" t="s">
        <v>189</v>
      </c>
      <c r="E229" s="128" t="s">
        <v>1242</v>
      </c>
      <c r="F229" s="129" t="s">
        <v>1243</v>
      </c>
      <c r="G229" s="130" t="s">
        <v>238</v>
      </c>
      <c r="H229" s="131">
        <v>1.9E-2</v>
      </c>
      <c r="I229" s="132"/>
      <c r="J229" s="133">
        <f>ROUND(I229*H229,2)</f>
        <v>0</v>
      </c>
      <c r="K229" s="129" t="s">
        <v>193</v>
      </c>
      <c r="L229" s="31"/>
      <c r="M229" s="134" t="s">
        <v>19</v>
      </c>
      <c r="N229" s="135" t="s">
        <v>47</v>
      </c>
      <c r="P229" s="136">
        <f>O229*H229</f>
        <v>0</v>
      </c>
      <c r="Q229" s="136">
        <v>1.06277</v>
      </c>
      <c r="R229" s="136">
        <f>Q229*H229</f>
        <v>2.019263E-2</v>
      </c>
      <c r="S229" s="136">
        <v>0</v>
      </c>
      <c r="T229" s="137">
        <f>S229*H229</f>
        <v>0</v>
      </c>
      <c r="AR229" s="138" t="s">
        <v>194</v>
      </c>
      <c r="AT229" s="138" t="s">
        <v>189</v>
      </c>
      <c r="AU229" s="138" t="s">
        <v>86</v>
      </c>
      <c r="AY229" s="16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84</v>
      </c>
      <c r="BK229" s="139">
        <f>ROUND(I229*H229,2)</f>
        <v>0</v>
      </c>
      <c r="BL229" s="16" t="s">
        <v>194</v>
      </c>
      <c r="BM229" s="138" t="s">
        <v>1244</v>
      </c>
    </row>
    <row r="230" spans="2:65" s="1" customFormat="1" ht="19.2">
      <c r="B230" s="31"/>
      <c r="D230" s="140" t="s">
        <v>196</v>
      </c>
      <c r="F230" s="141" t="s">
        <v>1245</v>
      </c>
      <c r="I230" s="142"/>
      <c r="L230" s="31"/>
      <c r="M230" s="143"/>
      <c r="T230" s="52"/>
      <c r="AT230" s="16" t="s">
        <v>196</v>
      </c>
      <c r="AU230" s="16" t="s">
        <v>86</v>
      </c>
    </row>
    <row r="231" spans="2:65" s="1" customFormat="1">
      <c r="B231" s="31"/>
      <c r="D231" s="144" t="s">
        <v>198</v>
      </c>
      <c r="F231" s="145" t="s">
        <v>1246</v>
      </c>
      <c r="I231" s="142"/>
      <c r="L231" s="31"/>
      <c r="M231" s="143"/>
      <c r="T231" s="52"/>
      <c r="AT231" s="16" t="s">
        <v>198</v>
      </c>
      <c r="AU231" s="16" t="s">
        <v>86</v>
      </c>
    </row>
    <row r="232" spans="2:65" s="12" customFormat="1">
      <c r="B232" s="146"/>
      <c r="D232" s="140" t="s">
        <v>200</v>
      </c>
      <c r="E232" s="147" t="s">
        <v>19</v>
      </c>
      <c r="F232" s="148" t="s">
        <v>1247</v>
      </c>
      <c r="H232" s="149">
        <v>1.9E-2</v>
      </c>
      <c r="I232" s="150"/>
      <c r="L232" s="146"/>
      <c r="M232" s="151"/>
      <c r="T232" s="152"/>
      <c r="AT232" s="147" t="s">
        <v>200</v>
      </c>
      <c r="AU232" s="147" t="s">
        <v>86</v>
      </c>
      <c r="AV232" s="12" t="s">
        <v>86</v>
      </c>
      <c r="AW232" s="12" t="s">
        <v>37</v>
      </c>
      <c r="AX232" s="12" t="s">
        <v>84</v>
      </c>
      <c r="AY232" s="147" t="s">
        <v>187</v>
      </c>
    </row>
    <row r="233" spans="2:65" s="11" customFormat="1" ht="22.8" customHeight="1">
      <c r="B233" s="115"/>
      <c r="D233" s="116" t="s">
        <v>75</v>
      </c>
      <c r="E233" s="125" t="s">
        <v>222</v>
      </c>
      <c r="F233" s="125" t="s">
        <v>387</v>
      </c>
      <c r="I233" s="118"/>
      <c r="J233" s="126">
        <f>BK233</f>
        <v>0</v>
      </c>
      <c r="L233" s="115"/>
      <c r="M233" s="120"/>
      <c r="P233" s="121">
        <f>SUM(P234:P244)</f>
        <v>0</v>
      </c>
      <c r="R233" s="121">
        <f>SUM(R234:R244)</f>
        <v>1.6768782</v>
      </c>
      <c r="T233" s="122">
        <f>SUM(T234:T244)</f>
        <v>0</v>
      </c>
      <c r="AR233" s="116" t="s">
        <v>84</v>
      </c>
      <c r="AT233" s="123" t="s">
        <v>75</v>
      </c>
      <c r="AU233" s="123" t="s">
        <v>84</v>
      </c>
      <c r="AY233" s="116" t="s">
        <v>187</v>
      </c>
      <c r="BK233" s="124">
        <f>SUM(BK234:BK244)</f>
        <v>0</v>
      </c>
    </row>
    <row r="234" spans="2:65" s="1" customFormat="1" ht="24.15" customHeight="1">
      <c r="B234" s="31"/>
      <c r="C234" s="127" t="s">
        <v>413</v>
      </c>
      <c r="D234" s="127" t="s">
        <v>189</v>
      </c>
      <c r="E234" s="128" t="s">
        <v>1248</v>
      </c>
      <c r="F234" s="129" t="s">
        <v>1249</v>
      </c>
      <c r="G234" s="130" t="s">
        <v>192</v>
      </c>
      <c r="H234" s="131">
        <v>398.7</v>
      </c>
      <c r="I234" s="132"/>
      <c r="J234" s="133">
        <f>ROUND(I234*H234,2)</f>
        <v>0</v>
      </c>
      <c r="K234" s="129" t="s">
        <v>193</v>
      </c>
      <c r="L234" s="31"/>
      <c r="M234" s="134" t="s">
        <v>19</v>
      </c>
      <c r="N234" s="135" t="s">
        <v>47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194</v>
      </c>
      <c r="AT234" s="138" t="s">
        <v>189</v>
      </c>
      <c r="AU234" s="138" t="s">
        <v>86</v>
      </c>
      <c r="AY234" s="16" t="s">
        <v>187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84</v>
      </c>
      <c r="BK234" s="139">
        <f>ROUND(I234*H234,2)</f>
        <v>0</v>
      </c>
      <c r="BL234" s="16" t="s">
        <v>194</v>
      </c>
      <c r="BM234" s="138" t="s">
        <v>1250</v>
      </c>
    </row>
    <row r="235" spans="2:65" s="1" customFormat="1" ht="28.8">
      <c r="B235" s="31"/>
      <c r="D235" s="140" t="s">
        <v>196</v>
      </c>
      <c r="F235" s="141" t="s">
        <v>1251</v>
      </c>
      <c r="I235" s="142"/>
      <c r="L235" s="31"/>
      <c r="M235" s="143"/>
      <c r="T235" s="52"/>
      <c r="AT235" s="16" t="s">
        <v>196</v>
      </c>
      <c r="AU235" s="16" t="s">
        <v>86</v>
      </c>
    </row>
    <row r="236" spans="2:65" s="1" customFormat="1">
      <c r="B236" s="31"/>
      <c r="D236" s="144" t="s">
        <v>198</v>
      </c>
      <c r="F236" s="145" t="s">
        <v>1252</v>
      </c>
      <c r="I236" s="142"/>
      <c r="L236" s="31"/>
      <c r="M236" s="143"/>
      <c r="T236" s="52"/>
      <c r="AT236" s="16" t="s">
        <v>198</v>
      </c>
      <c r="AU236" s="16" t="s">
        <v>86</v>
      </c>
    </row>
    <row r="237" spans="2:65" s="12" customFormat="1">
      <c r="B237" s="146"/>
      <c r="D237" s="140" t="s">
        <v>200</v>
      </c>
      <c r="E237" s="147" t="s">
        <v>19</v>
      </c>
      <c r="F237" s="148" t="s">
        <v>1253</v>
      </c>
      <c r="H237" s="149">
        <v>398.7</v>
      </c>
      <c r="I237" s="150"/>
      <c r="L237" s="146"/>
      <c r="M237" s="151"/>
      <c r="T237" s="152"/>
      <c r="AT237" s="147" t="s">
        <v>200</v>
      </c>
      <c r="AU237" s="147" t="s">
        <v>86</v>
      </c>
      <c r="AV237" s="12" t="s">
        <v>86</v>
      </c>
      <c r="AW237" s="12" t="s">
        <v>37</v>
      </c>
      <c r="AX237" s="12" t="s">
        <v>84</v>
      </c>
      <c r="AY237" s="147" t="s">
        <v>187</v>
      </c>
    </row>
    <row r="238" spans="2:65" s="1" customFormat="1" ht="24.15" customHeight="1">
      <c r="B238" s="31"/>
      <c r="C238" s="127" t="s">
        <v>421</v>
      </c>
      <c r="D238" s="127" t="s">
        <v>189</v>
      </c>
      <c r="E238" s="128" t="s">
        <v>1254</v>
      </c>
      <c r="F238" s="129" t="s">
        <v>1255</v>
      </c>
      <c r="G238" s="130" t="s">
        <v>192</v>
      </c>
      <c r="H238" s="131">
        <v>2.72</v>
      </c>
      <c r="I238" s="132"/>
      <c r="J238" s="133">
        <f>ROUND(I238*H238,2)</f>
        <v>0</v>
      </c>
      <c r="K238" s="129" t="s">
        <v>193</v>
      </c>
      <c r="L238" s="31"/>
      <c r="M238" s="134" t="s">
        <v>19</v>
      </c>
      <c r="N238" s="135" t="s">
        <v>47</v>
      </c>
      <c r="P238" s="136">
        <f>O238*H238</f>
        <v>0</v>
      </c>
      <c r="Q238" s="136">
        <v>0.19536000000000001</v>
      </c>
      <c r="R238" s="136">
        <f>Q238*H238</f>
        <v>0.53137920000000005</v>
      </c>
      <c r="S238" s="136">
        <v>0</v>
      </c>
      <c r="T238" s="137">
        <f>S238*H238</f>
        <v>0</v>
      </c>
      <c r="AR238" s="138" t="s">
        <v>194</v>
      </c>
      <c r="AT238" s="138" t="s">
        <v>189</v>
      </c>
      <c r="AU238" s="138" t="s">
        <v>86</v>
      </c>
      <c r="AY238" s="16" t="s">
        <v>187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84</v>
      </c>
      <c r="BK238" s="139">
        <f>ROUND(I238*H238,2)</f>
        <v>0</v>
      </c>
      <c r="BL238" s="16" t="s">
        <v>194</v>
      </c>
      <c r="BM238" s="138" t="s">
        <v>1256</v>
      </c>
    </row>
    <row r="239" spans="2:65" s="1" customFormat="1" ht="38.4">
      <c r="B239" s="31"/>
      <c r="D239" s="140" t="s">
        <v>196</v>
      </c>
      <c r="F239" s="141" t="s">
        <v>1257</v>
      </c>
      <c r="I239" s="142"/>
      <c r="L239" s="31"/>
      <c r="M239" s="143"/>
      <c r="T239" s="52"/>
      <c r="AT239" s="16" t="s">
        <v>196</v>
      </c>
      <c r="AU239" s="16" t="s">
        <v>86</v>
      </c>
    </row>
    <row r="240" spans="2:65" s="1" customFormat="1">
      <c r="B240" s="31"/>
      <c r="D240" s="144" t="s">
        <v>198</v>
      </c>
      <c r="F240" s="145" t="s">
        <v>1258</v>
      </c>
      <c r="I240" s="142"/>
      <c r="L240" s="31"/>
      <c r="M240" s="143"/>
      <c r="T240" s="52"/>
      <c r="AT240" s="16" t="s">
        <v>198</v>
      </c>
      <c r="AU240" s="16" t="s">
        <v>86</v>
      </c>
    </row>
    <row r="241" spans="2:65" s="12" customFormat="1">
      <c r="B241" s="146"/>
      <c r="D241" s="140" t="s">
        <v>200</v>
      </c>
      <c r="E241" s="147" t="s">
        <v>19</v>
      </c>
      <c r="F241" s="148" t="s">
        <v>1219</v>
      </c>
      <c r="H241" s="149">
        <v>2.72</v>
      </c>
      <c r="I241" s="150"/>
      <c r="L241" s="146"/>
      <c r="M241" s="151"/>
      <c r="T241" s="152"/>
      <c r="AT241" s="147" t="s">
        <v>200</v>
      </c>
      <c r="AU241" s="147" t="s">
        <v>86</v>
      </c>
      <c r="AV241" s="12" t="s">
        <v>86</v>
      </c>
      <c r="AW241" s="12" t="s">
        <v>37</v>
      </c>
      <c r="AX241" s="12" t="s">
        <v>84</v>
      </c>
      <c r="AY241" s="147" t="s">
        <v>187</v>
      </c>
    </row>
    <row r="242" spans="2:65" s="1" customFormat="1" ht="16.5" customHeight="1">
      <c r="B242" s="31"/>
      <c r="C242" s="160" t="s">
        <v>427</v>
      </c>
      <c r="D242" s="160" t="s">
        <v>267</v>
      </c>
      <c r="E242" s="161" t="s">
        <v>1259</v>
      </c>
      <c r="F242" s="162" t="s">
        <v>1260</v>
      </c>
      <c r="G242" s="163" t="s">
        <v>192</v>
      </c>
      <c r="H242" s="164">
        <v>2.7469999999999999</v>
      </c>
      <c r="I242" s="165"/>
      <c r="J242" s="166">
        <f>ROUND(I242*H242,2)</f>
        <v>0</v>
      </c>
      <c r="K242" s="162" t="s">
        <v>193</v>
      </c>
      <c r="L242" s="167"/>
      <c r="M242" s="168" t="s">
        <v>19</v>
      </c>
      <c r="N242" s="169" t="s">
        <v>47</v>
      </c>
      <c r="P242" s="136">
        <f>O242*H242</f>
        <v>0</v>
      </c>
      <c r="Q242" s="136">
        <v>0.41699999999999998</v>
      </c>
      <c r="R242" s="136">
        <f>Q242*H242</f>
        <v>1.1454989999999998</v>
      </c>
      <c r="S242" s="136">
        <v>0</v>
      </c>
      <c r="T242" s="137">
        <f>S242*H242</f>
        <v>0</v>
      </c>
      <c r="AR242" s="138" t="s">
        <v>243</v>
      </c>
      <c r="AT242" s="138" t="s">
        <v>267</v>
      </c>
      <c r="AU242" s="138" t="s">
        <v>86</v>
      </c>
      <c r="AY242" s="16" t="s">
        <v>187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84</v>
      </c>
      <c r="BK242" s="139">
        <f>ROUND(I242*H242,2)</f>
        <v>0</v>
      </c>
      <c r="BL242" s="16" t="s">
        <v>194</v>
      </c>
      <c r="BM242" s="138" t="s">
        <v>1261</v>
      </c>
    </row>
    <row r="243" spans="2:65" s="1" customFormat="1">
      <c r="B243" s="31"/>
      <c r="D243" s="140" t="s">
        <v>196</v>
      </c>
      <c r="F243" s="141" t="s">
        <v>1260</v>
      </c>
      <c r="I243" s="142"/>
      <c r="L243" s="31"/>
      <c r="M243" s="143"/>
      <c r="T243" s="52"/>
      <c r="AT243" s="16" t="s">
        <v>196</v>
      </c>
      <c r="AU243" s="16" t="s">
        <v>86</v>
      </c>
    </row>
    <row r="244" spans="2:65" s="12" customFormat="1">
      <c r="B244" s="146"/>
      <c r="D244" s="140" t="s">
        <v>200</v>
      </c>
      <c r="F244" s="148" t="s">
        <v>1262</v>
      </c>
      <c r="H244" s="149">
        <v>2.7469999999999999</v>
      </c>
      <c r="I244" s="150"/>
      <c r="L244" s="146"/>
      <c r="M244" s="151"/>
      <c r="T244" s="152"/>
      <c r="AT244" s="147" t="s">
        <v>200</v>
      </c>
      <c r="AU244" s="147" t="s">
        <v>86</v>
      </c>
      <c r="AV244" s="12" t="s">
        <v>86</v>
      </c>
      <c r="AW244" s="12" t="s">
        <v>4</v>
      </c>
      <c r="AX244" s="12" t="s">
        <v>84</v>
      </c>
      <c r="AY244" s="147" t="s">
        <v>187</v>
      </c>
    </row>
    <row r="245" spans="2:65" s="11" customFormat="1" ht="22.8" customHeight="1">
      <c r="B245" s="115"/>
      <c r="D245" s="116" t="s">
        <v>75</v>
      </c>
      <c r="E245" s="125" t="s">
        <v>243</v>
      </c>
      <c r="F245" s="125" t="s">
        <v>420</v>
      </c>
      <c r="I245" s="118"/>
      <c r="J245" s="126">
        <f>BK245</f>
        <v>0</v>
      </c>
      <c r="L245" s="115"/>
      <c r="M245" s="120"/>
      <c r="P245" s="121">
        <f>SUM(P246:P412)</f>
        <v>0</v>
      </c>
      <c r="R245" s="121">
        <f>SUM(R246:R412)</f>
        <v>19.333473999999999</v>
      </c>
      <c r="T245" s="122">
        <f>SUM(T246:T412)</f>
        <v>0</v>
      </c>
      <c r="AR245" s="116" t="s">
        <v>84</v>
      </c>
      <c r="AT245" s="123" t="s">
        <v>75</v>
      </c>
      <c r="AU245" s="123" t="s">
        <v>84</v>
      </c>
      <c r="AY245" s="116" t="s">
        <v>187</v>
      </c>
      <c r="BK245" s="124">
        <f>SUM(BK246:BK412)</f>
        <v>0</v>
      </c>
    </row>
    <row r="246" spans="2:65" s="1" customFormat="1" ht="24.15" customHeight="1">
      <c r="B246" s="31"/>
      <c r="C246" s="127" t="s">
        <v>431</v>
      </c>
      <c r="D246" s="127" t="s">
        <v>189</v>
      </c>
      <c r="E246" s="128" t="s">
        <v>822</v>
      </c>
      <c r="F246" s="129" t="s">
        <v>823</v>
      </c>
      <c r="G246" s="130" t="s">
        <v>320</v>
      </c>
      <c r="H246" s="131">
        <v>4</v>
      </c>
      <c r="I246" s="132"/>
      <c r="J246" s="133">
        <f>ROUND(I246*H246,2)</f>
        <v>0</v>
      </c>
      <c r="K246" s="129" t="s">
        <v>193</v>
      </c>
      <c r="L246" s="31"/>
      <c r="M246" s="134" t="s">
        <v>19</v>
      </c>
      <c r="N246" s="135" t="s">
        <v>47</v>
      </c>
      <c r="P246" s="136">
        <f>O246*H246</f>
        <v>0</v>
      </c>
      <c r="Q246" s="136">
        <v>1.67E-3</v>
      </c>
      <c r="R246" s="136">
        <f>Q246*H246</f>
        <v>6.6800000000000002E-3</v>
      </c>
      <c r="S246" s="136">
        <v>0</v>
      </c>
      <c r="T246" s="137">
        <f>S246*H246</f>
        <v>0</v>
      </c>
      <c r="AR246" s="138" t="s">
        <v>194</v>
      </c>
      <c r="AT246" s="138" t="s">
        <v>189</v>
      </c>
      <c r="AU246" s="138" t="s">
        <v>86</v>
      </c>
      <c r="AY246" s="16" t="s">
        <v>187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84</v>
      </c>
      <c r="BK246" s="139">
        <f>ROUND(I246*H246,2)</f>
        <v>0</v>
      </c>
      <c r="BL246" s="16" t="s">
        <v>194</v>
      </c>
      <c r="BM246" s="138" t="s">
        <v>1263</v>
      </c>
    </row>
    <row r="247" spans="2:65" s="1" customFormat="1" ht="28.8">
      <c r="B247" s="31"/>
      <c r="D247" s="140" t="s">
        <v>196</v>
      </c>
      <c r="F247" s="141" t="s">
        <v>825</v>
      </c>
      <c r="I247" s="142"/>
      <c r="L247" s="31"/>
      <c r="M247" s="143"/>
      <c r="T247" s="52"/>
      <c r="AT247" s="16" t="s">
        <v>196</v>
      </c>
      <c r="AU247" s="16" t="s">
        <v>86</v>
      </c>
    </row>
    <row r="248" spans="2:65" s="1" customFormat="1">
      <c r="B248" s="31"/>
      <c r="D248" s="144" t="s">
        <v>198</v>
      </c>
      <c r="F248" s="145" t="s">
        <v>826</v>
      </c>
      <c r="I248" s="142"/>
      <c r="L248" s="31"/>
      <c r="M248" s="143"/>
      <c r="T248" s="52"/>
      <c r="AT248" s="16" t="s">
        <v>198</v>
      </c>
      <c r="AU248" s="16" t="s">
        <v>86</v>
      </c>
    </row>
    <row r="249" spans="2:65" s="12" customFormat="1">
      <c r="B249" s="146"/>
      <c r="D249" s="140" t="s">
        <v>200</v>
      </c>
      <c r="E249" s="147" t="s">
        <v>19</v>
      </c>
      <c r="F249" s="148" t="s">
        <v>194</v>
      </c>
      <c r="H249" s="149">
        <v>4</v>
      </c>
      <c r="I249" s="150"/>
      <c r="L249" s="146"/>
      <c r="M249" s="151"/>
      <c r="T249" s="152"/>
      <c r="AT249" s="147" t="s">
        <v>200</v>
      </c>
      <c r="AU249" s="147" t="s">
        <v>86</v>
      </c>
      <c r="AV249" s="12" t="s">
        <v>86</v>
      </c>
      <c r="AW249" s="12" t="s">
        <v>37</v>
      </c>
      <c r="AX249" s="12" t="s">
        <v>84</v>
      </c>
      <c r="AY249" s="147" t="s">
        <v>187</v>
      </c>
    </row>
    <row r="250" spans="2:65" s="1" customFormat="1" ht="21.75" customHeight="1">
      <c r="B250" s="31"/>
      <c r="C250" s="160" t="s">
        <v>437</v>
      </c>
      <c r="D250" s="160" t="s">
        <v>267</v>
      </c>
      <c r="E250" s="161" t="s">
        <v>827</v>
      </c>
      <c r="F250" s="162" t="s">
        <v>828</v>
      </c>
      <c r="G250" s="163" t="s">
        <v>320</v>
      </c>
      <c r="H250" s="164">
        <v>4</v>
      </c>
      <c r="I250" s="165"/>
      <c r="J250" s="166">
        <f>ROUND(I250*H250,2)</f>
        <v>0</v>
      </c>
      <c r="K250" s="162" t="s">
        <v>19</v>
      </c>
      <c r="L250" s="167"/>
      <c r="M250" s="168" t="s">
        <v>19</v>
      </c>
      <c r="N250" s="169" t="s">
        <v>47</v>
      </c>
      <c r="P250" s="136">
        <f>O250*H250</f>
        <v>0</v>
      </c>
      <c r="Q250" s="136">
        <v>1.2999999999999999E-2</v>
      </c>
      <c r="R250" s="136">
        <f>Q250*H250</f>
        <v>5.1999999999999998E-2</v>
      </c>
      <c r="S250" s="136">
        <v>0</v>
      </c>
      <c r="T250" s="137">
        <f>S250*H250</f>
        <v>0</v>
      </c>
      <c r="AR250" s="138" t="s">
        <v>243</v>
      </c>
      <c r="AT250" s="138" t="s">
        <v>267</v>
      </c>
      <c r="AU250" s="138" t="s">
        <v>86</v>
      </c>
      <c r="AY250" s="16" t="s">
        <v>187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84</v>
      </c>
      <c r="BK250" s="139">
        <f>ROUND(I250*H250,2)</f>
        <v>0</v>
      </c>
      <c r="BL250" s="16" t="s">
        <v>194</v>
      </c>
      <c r="BM250" s="138" t="s">
        <v>1264</v>
      </c>
    </row>
    <row r="251" spans="2:65" s="1" customFormat="1">
      <c r="B251" s="31"/>
      <c r="D251" s="140" t="s">
        <v>196</v>
      </c>
      <c r="F251" s="141" t="s">
        <v>828</v>
      </c>
      <c r="I251" s="142"/>
      <c r="L251" s="31"/>
      <c r="M251" s="143"/>
      <c r="T251" s="52"/>
      <c r="AT251" s="16" t="s">
        <v>196</v>
      </c>
      <c r="AU251" s="16" t="s">
        <v>86</v>
      </c>
    </row>
    <row r="252" spans="2:65" s="12" customFormat="1">
      <c r="B252" s="146"/>
      <c r="D252" s="140" t="s">
        <v>200</v>
      </c>
      <c r="E252" s="147" t="s">
        <v>19</v>
      </c>
      <c r="F252" s="148" t="s">
        <v>194</v>
      </c>
      <c r="H252" s="149">
        <v>4</v>
      </c>
      <c r="I252" s="150"/>
      <c r="L252" s="146"/>
      <c r="M252" s="151"/>
      <c r="T252" s="152"/>
      <c r="AT252" s="147" t="s">
        <v>200</v>
      </c>
      <c r="AU252" s="147" t="s">
        <v>86</v>
      </c>
      <c r="AV252" s="12" t="s">
        <v>86</v>
      </c>
      <c r="AW252" s="12" t="s">
        <v>37</v>
      </c>
      <c r="AX252" s="12" t="s">
        <v>84</v>
      </c>
      <c r="AY252" s="147" t="s">
        <v>187</v>
      </c>
    </row>
    <row r="253" spans="2:65" s="1" customFormat="1" ht="24.15" customHeight="1">
      <c r="B253" s="31"/>
      <c r="C253" s="127" t="s">
        <v>443</v>
      </c>
      <c r="D253" s="127" t="s">
        <v>189</v>
      </c>
      <c r="E253" s="128" t="s">
        <v>422</v>
      </c>
      <c r="F253" s="129" t="s">
        <v>423</v>
      </c>
      <c r="G253" s="130" t="s">
        <v>320</v>
      </c>
      <c r="H253" s="131">
        <v>4</v>
      </c>
      <c r="I253" s="132"/>
      <c r="J253" s="133">
        <f>ROUND(I253*H253,2)</f>
        <v>0</v>
      </c>
      <c r="K253" s="129" t="s">
        <v>193</v>
      </c>
      <c r="L253" s="31"/>
      <c r="M253" s="134" t="s">
        <v>19</v>
      </c>
      <c r="N253" s="135" t="s">
        <v>47</v>
      </c>
      <c r="P253" s="136">
        <f>O253*H253</f>
        <v>0</v>
      </c>
      <c r="Q253" s="136">
        <v>1E-4</v>
      </c>
      <c r="R253" s="136">
        <f>Q253*H253</f>
        <v>4.0000000000000002E-4</v>
      </c>
      <c r="S253" s="136">
        <v>0</v>
      </c>
      <c r="T253" s="137">
        <f>S253*H253</f>
        <v>0</v>
      </c>
      <c r="AR253" s="138" t="s">
        <v>194</v>
      </c>
      <c r="AT253" s="138" t="s">
        <v>189</v>
      </c>
      <c r="AU253" s="138" t="s">
        <v>86</v>
      </c>
      <c r="AY253" s="16" t="s">
        <v>187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84</v>
      </c>
      <c r="BK253" s="139">
        <f>ROUND(I253*H253,2)</f>
        <v>0</v>
      </c>
      <c r="BL253" s="16" t="s">
        <v>194</v>
      </c>
      <c r="BM253" s="138" t="s">
        <v>1265</v>
      </c>
    </row>
    <row r="254" spans="2:65" s="1" customFormat="1" ht="38.4">
      <c r="B254" s="31"/>
      <c r="D254" s="140" t="s">
        <v>196</v>
      </c>
      <c r="F254" s="141" t="s">
        <v>425</v>
      </c>
      <c r="I254" s="142"/>
      <c r="L254" s="31"/>
      <c r="M254" s="143"/>
      <c r="T254" s="52"/>
      <c r="AT254" s="16" t="s">
        <v>196</v>
      </c>
      <c r="AU254" s="16" t="s">
        <v>86</v>
      </c>
    </row>
    <row r="255" spans="2:65" s="1" customFormat="1">
      <c r="B255" s="31"/>
      <c r="D255" s="144" t="s">
        <v>198</v>
      </c>
      <c r="F255" s="145" t="s">
        <v>426</v>
      </c>
      <c r="I255" s="142"/>
      <c r="L255" s="31"/>
      <c r="M255" s="143"/>
      <c r="T255" s="52"/>
      <c r="AT255" s="16" t="s">
        <v>198</v>
      </c>
      <c r="AU255" s="16" t="s">
        <v>86</v>
      </c>
    </row>
    <row r="256" spans="2:65" s="12" customFormat="1">
      <c r="B256" s="146"/>
      <c r="D256" s="140" t="s">
        <v>200</v>
      </c>
      <c r="E256" s="147" t="s">
        <v>19</v>
      </c>
      <c r="F256" s="148" t="s">
        <v>1266</v>
      </c>
      <c r="H256" s="149">
        <v>4</v>
      </c>
      <c r="I256" s="150"/>
      <c r="L256" s="146"/>
      <c r="M256" s="151"/>
      <c r="T256" s="152"/>
      <c r="AT256" s="147" t="s">
        <v>200</v>
      </c>
      <c r="AU256" s="147" t="s">
        <v>86</v>
      </c>
      <c r="AV256" s="12" t="s">
        <v>86</v>
      </c>
      <c r="AW256" s="12" t="s">
        <v>37</v>
      </c>
      <c r="AX256" s="12" t="s">
        <v>84</v>
      </c>
      <c r="AY256" s="147" t="s">
        <v>187</v>
      </c>
    </row>
    <row r="257" spans="2:65" s="1" customFormat="1" ht="24.15" customHeight="1">
      <c r="B257" s="31"/>
      <c r="C257" s="160" t="s">
        <v>447</v>
      </c>
      <c r="D257" s="160" t="s">
        <v>267</v>
      </c>
      <c r="E257" s="161" t="s">
        <v>1267</v>
      </c>
      <c r="F257" s="162" t="s">
        <v>1268</v>
      </c>
      <c r="G257" s="163" t="s">
        <v>320</v>
      </c>
      <c r="H257" s="164">
        <v>1</v>
      </c>
      <c r="I257" s="165"/>
      <c r="J257" s="166">
        <f>ROUND(I257*H257,2)</f>
        <v>0</v>
      </c>
      <c r="K257" s="162" t="s">
        <v>193</v>
      </c>
      <c r="L257" s="167"/>
      <c r="M257" s="168" t="s">
        <v>19</v>
      </c>
      <c r="N257" s="169" t="s">
        <v>47</v>
      </c>
      <c r="P257" s="136">
        <f>O257*H257</f>
        <v>0</v>
      </c>
      <c r="Q257" s="136">
        <v>0.01</v>
      </c>
      <c r="R257" s="136">
        <f>Q257*H257</f>
        <v>0.01</v>
      </c>
      <c r="S257" s="136">
        <v>0</v>
      </c>
      <c r="T257" s="137">
        <f>S257*H257</f>
        <v>0</v>
      </c>
      <c r="AR257" s="138" t="s">
        <v>243</v>
      </c>
      <c r="AT257" s="138" t="s">
        <v>267</v>
      </c>
      <c r="AU257" s="138" t="s">
        <v>86</v>
      </c>
      <c r="AY257" s="16" t="s">
        <v>187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84</v>
      </c>
      <c r="BK257" s="139">
        <f>ROUND(I257*H257,2)</f>
        <v>0</v>
      </c>
      <c r="BL257" s="16" t="s">
        <v>194</v>
      </c>
      <c r="BM257" s="138" t="s">
        <v>1269</v>
      </c>
    </row>
    <row r="258" spans="2:65" s="1" customFormat="1">
      <c r="B258" s="31"/>
      <c r="D258" s="140" t="s">
        <v>196</v>
      </c>
      <c r="F258" s="141" t="s">
        <v>1268</v>
      </c>
      <c r="I258" s="142"/>
      <c r="L258" s="31"/>
      <c r="M258" s="143"/>
      <c r="T258" s="52"/>
      <c r="AT258" s="16" t="s">
        <v>196</v>
      </c>
      <c r="AU258" s="16" t="s">
        <v>86</v>
      </c>
    </row>
    <row r="259" spans="2:65" s="12" customFormat="1">
      <c r="B259" s="146"/>
      <c r="D259" s="140" t="s">
        <v>200</v>
      </c>
      <c r="E259" s="147" t="s">
        <v>19</v>
      </c>
      <c r="F259" s="148" t="s">
        <v>84</v>
      </c>
      <c r="H259" s="149">
        <v>1</v>
      </c>
      <c r="I259" s="150"/>
      <c r="L259" s="146"/>
      <c r="M259" s="151"/>
      <c r="T259" s="152"/>
      <c r="AT259" s="147" t="s">
        <v>200</v>
      </c>
      <c r="AU259" s="147" t="s">
        <v>86</v>
      </c>
      <c r="AV259" s="12" t="s">
        <v>86</v>
      </c>
      <c r="AW259" s="12" t="s">
        <v>37</v>
      </c>
      <c r="AX259" s="12" t="s">
        <v>84</v>
      </c>
      <c r="AY259" s="147" t="s">
        <v>187</v>
      </c>
    </row>
    <row r="260" spans="2:65" s="1" customFormat="1" ht="24.15" customHeight="1">
      <c r="B260" s="31"/>
      <c r="C260" s="160" t="s">
        <v>451</v>
      </c>
      <c r="D260" s="160" t="s">
        <v>267</v>
      </c>
      <c r="E260" s="161" t="s">
        <v>428</v>
      </c>
      <c r="F260" s="162" t="s">
        <v>429</v>
      </c>
      <c r="G260" s="163" t="s">
        <v>320</v>
      </c>
      <c r="H260" s="164">
        <v>3</v>
      </c>
      <c r="I260" s="165"/>
      <c r="J260" s="166">
        <f>ROUND(I260*H260,2)</f>
        <v>0</v>
      </c>
      <c r="K260" s="162" t="s">
        <v>193</v>
      </c>
      <c r="L260" s="167"/>
      <c r="M260" s="168" t="s">
        <v>19</v>
      </c>
      <c r="N260" s="169" t="s">
        <v>47</v>
      </c>
      <c r="P260" s="136">
        <f>O260*H260</f>
        <v>0</v>
      </c>
      <c r="Q260" s="136">
        <v>0.01</v>
      </c>
      <c r="R260" s="136">
        <f>Q260*H260</f>
        <v>0.03</v>
      </c>
      <c r="S260" s="136">
        <v>0</v>
      </c>
      <c r="T260" s="137">
        <f>S260*H260</f>
        <v>0</v>
      </c>
      <c r="AR260" s="138" t="s">
        <v>243</v>
      </c>
      <c r="AT260" s="138" t="s">
        <v>267</v>
      </c>
      <c r="AU260" s="138" t="s">
        <v>86</v>
      </c>
      <c r="AY260" s="16" t="s">
        <v>187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84</v>
      </c>
      <c r="BK260" s="139">
        <f>ROUND(I260*H260,2)</f>
        <v>0</v>
      </c>
      <c r="BL260" s="16" t="s">
        <v>194</v>
      </c>
      <c r="BM260" s="138" t="s">
        <v>1270</v>
      </c>
    </row>
    <row r="261" spans="2:65" s="1" customFormat="1">
      <c r="B261" s="31"/>
      <c r="D261" s="140" t="s">
        <v>196</v>
      </c>
      <c r="F261" s="141" t="s">
        <v>429</v>
      </c>
      <c r="I261" s="142"/>
      <c r="L261" s="31"/>
      <c r="M261" s="143"/>
      <c r="T261" s="52"/>
      <c r="AT261" s="16" t="s">
        <v>196</v>
      </c>
      <c r="AU261" s="16" t="s">
        <v>86</v>
      </c>
    </row>
    <row r="262" spans="2:65" s="12" customFormat="1">
      <c r="B262" s="146"/>
      <c r="D262" s="140" t="s">
        <v>200</v>
      </c>
      <c r="E262" s="147" t="s">
        <v>19</v>
      </c>
      <c r="F262" s="148" t="s">
        <v>209</v>
      </c>
      <c r="H262" s="149">
        <v>3</v>
      </c>
      <c r="I262" s="150"/>
      <c r="L262" s="146"/>
      <c r="M262" s="151"/>
      <c r="T262" s="152"/>
      <c r="AT262" s="147" t="s">
        <v>200</v>
      </c>
      <c r="AU262" s="147" t="s">
        <v>86</v>
      </c>
      <c r="AV262" s="12" t="s">
        <v>86</v>
      </c>
      <c r="AW262" s="12" t="s">
        <v>37</v>
      </c>
      <c r="AX262" s="12" t="s">
        <v>84</v>
      </c>
      <c r="AY262" s="147" t="s">
        <v>187</v>
      </c>
    </row>
    <row r="263" spans="2:65" s="1" customFormat="1" ht="24.15" customHeight="1">
      <c r="B263" s="31"/>
      <c r="C263" s="127" t="s">
        <v>457</v>
      </c>
      <c r="D263" s="127" t="s">
        <v>189</v>
      </c>
      <c r="E263" s="128" t="s">
        <v>458</v>
      </c>
      <c r="F263" s="129" t="s">
        <v>459</v>
      </c>
      <c r="G263" s="130" t="s">
        <v>460</v>
      </c>
      <c r="H263" s="131">
        <v>905.85</v>
      </c>
      <c r="I263" s="132"/>
      <c r="J263" s="133">
        <f>ROUND(I263*H263,2)</f>
        <v>0</v>
      </c>
      <c r="K263" s="129" t="s">
        <v>193</v>
      </c>
      <c r="L263" s="31"/>
      <c r="M263" s="134" t="s">
        <v>19</v>
      </c>
      <c r="N263" s="135" t="s">
        <v>47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194</v>
      </c>
      <c r="AT263" s="138" t="s">
        <v>189</v>
      </c>
      <c r="AU263" s="138" t="s">
        <v>86</v>
      </c>
      <c r="AY263" s="16" t="s">
        <v>187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84</v>
      </c>
      <c r="BK263" s="139">
        <f>ROUND(I263*H263,2)</f>
        <v>0</v>
      </c>
      <c r="BL263" s="16" t="s">
        <v>194</v>
      </c>
      <c r="BM263" s="138" t="s">
        <v>1271</v>
      </c>
    </row>
    <row r="264" spans="2:65" s="1" customFormat="1" ht="28.8">
      <c r="B264" s="31"/>
      <c r="D264" s="140" t="s">
        <v>196</v>
      </c>
      <c r="F264" s="141" t="s">
        <v>462</v>
      </c>
      <c r="I264" s="142"/>
      <c r="L264" s="31"/>
      <c r="M264" s="143"/>
      <c r="T264" s="52"/>
      <c r="AT264" s="16" t="s">
        <v>196</v>
      </c>
      <c r="AU264" s="16" t="s">
        <v>86</v>
      </c>
    </row>
    <row r="265" spans="2:65" s="1" customFormat="1">
      <c r="B265" s="31"/>
      <c r="D265" s="144" t="s">
        <v>198</v>
      </c>
      <c r="F265" s="145" t="s">
        <v>463</v>
      </c>
      <c r="I265" s="142"/>
      <c r="L265" s="31"/>
      <c r="M265" s="143"/>
      <c r="T265" s="52"/>
      <c r="AT265" s="16" t="s">
        <v>198</v>
      </c>
      <c r="AU265" s="16" t="s">
        <v>86</v>
      </c>
    </row>
    <row r="266" spans="2:65" s="12" customFormat="1">
      <c r="B266" s="146"/>
      <c r="D266" s="140" t="s">
        <v>200</v>
      </c>
      <c r="E266" s="147" t="s">
        <v>716</v>
      </c>
      <c r="F266" s="148" t="s">
        <v>1138</v>
      </c>
      <c r="H266" s="149">
        <v>905.85</v>
      </c>
      <c r="I266" s="150"/>
      <c r="L266" s="146"/>
      <c r="M266" s="151"/>
      <c r="T266" s="152"/>
      <c r="AT266" s="147" t="s">
        <v>200</v>
      </c>
      <c r="AU266" s="147" t="s">
        <v>86</v>
      </c>
      <c r="AV266" s="12" t="s">
        <v>86</v>
      </c>
      <c r="AW266" s="12" t="s">
        <v>37</v>
      </c>
      <c r="AX266" s="12" t="s">
        <v>84</v>
      </c>
      <c r="AY266" s="147" t="s">
        <v>187</v>
      </c>
    </row>
    <row r="267" spans="2:65" s="1" customFormat="1" ht="21.75" customHeight="1">
      <c r="B267" s="31"/>
      <c r="C267" s="160" t="s">
        <v>464</v>
      </c>
      <c r="D267" s="160" t="s">
        <v>267</v>
      </c>
      <c r="E267" s="161" t="s">
        <v>465</v>
      </c>
      <c r="F267" s="162" t="s">
        <v>466</v>
      </c>
      <c r="G267" s="163" t="s">
        <v>460</v>
      </c>
      <c r="H267" s="164">
        <v>905.85</v>
      </c>
      <c r="I267" s="165"/>
      <c r="J267" s="166">
        <f>ROUND(I267*H267,2)</f>
        <v>0</v>
      </c>
      <c r="K267" s="162" t="s">
        <v>193</v>
      </c>
      <c r="L267" s="167"/>
      <c r="M267" s="168" t="s">
        <v>19</v>
      </c>
      <c r="N267" s="169" t="s">
        <v>47</v>
      </c>
      <c r="P267" s="136">
        <f>O267*H267</f>
        <v>0</v>
      </c>
      <c r="Q267" s="136">
        <v>3.1800000000000001E-3</v>
      </c>
      <c r="R267" s="136">
        <f>Q267*H267</f>
        <v>2.8806030000000002</v>
      </c>
      <c r="S267" s="136">
        <v>0</v>
      </c>
      <c r="T267" s="137">
        <f>S267*H267</f>
        <v>0</v>
      </c>
      <c r="AR267" s="138" t="s">
        <v>243</v>
      </c>
      <c r="AT267" s="138" t="s">
        <v>267</v>
      </c>
      <c r="AU267" s="138" t="s">
        <v>86</v>
      </c>
      <c r="AY267" s="16" t="s">
        <v>187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84</v>
      </c>
      <c r="BK267" s="139">
        <f>ROUND(I267*H267,2)</f>
        <v>0</v>
      </c>
      <c r="BL267" s="16" t="s">
        <v>194</v>
      </c>
      <c r="BM267" s="138" t="s">
        <v>1272</v>
      </c>
    </row>
    <row r="268" spans="2:65" s="1" customFormat="1">
      <c r="B268" s="31"/>
      <c r="D268" s="140" t="s">
        <v>196</v>
      </c>
      <c r="F268" s="141" t="s">
        <v>466</v>
      </c>
      <c r="I268" s="142"/>
      <c r="L268" s="31"/>
      <c r="M268" s="143"/>
      <c r="T268" s="52"/>
      <c r="AT268" s="16" t="s">
        <v>196</v>
      </c>
      <c r="AU268" s="16" t="s">
        <v>86</v>
      </c>
    </row>
    <row r="269" spans="2:65" s="1" customFormat="1" ht="24.15" customHeight="1">
      <c r="B269" s="31"/>
      <c r="C269" s="127" t="s">
        <v>468</v>
      </c>
      <c r="D269" s="127" t="s">
        <v>189</v>
      </c>
      <c r="E269" s="128" t="s">
        <v>1273</v>
      </c>
      <c r="F269" s="129" t="s">
        <v>1274</v>
      </c>
      <c r="G269" s="130" t="s">
        <v>320</v>
      </c>
      <c r="H269" s="131">
        <v>6</v>
      </c>
      <c r="I269" s="132"/>
      <c r="J269" s="133">
        <f>ROUND(I269*H269,2)</f>
        <v>0</v>
      </c>
      <c r="K269" s="129" t="s">
        <v>193</v>
      </c>
      <c r="L269" s="31"/>
      <c r="M269" s="134" t="s">
        <v>19</v>
      </c>
      <c r="N269" s="135" t="s">
        <v>47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194</v>
      </c>
      <c r="AT269" s="138" t="s">
        <v>189</v>
      </c>
      <c r="AU269" s="138" t="s">
        <v>86</v>
      </c>
      <c r="AY269" s="16" t="s">
        <v>187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84</v>
      </c>
      <c r="BK269" s="139">
        <f>ROUND(I269*H269,2)</f>
        <v>0</v>
      </c>
      <c r="BL269" s="16" t="s">
        <v>194</v>
      </c>
      <c r="BM269" s="138" t="s">
        <v>1275</v>
      </c>
    </row>
    <row r="270" spans="2:65" s="1" customFormat="1" ht="28.8">
      <c r="B270" s="31"/>
      <c r="D270" s="140" t="s">
        <v>196</v>
      </c>
      <c r="F270" s="141" t="s">
        <v>1276</v>
      </c>
      <c r="I270" s="142"/>
      <c r="L270" s="31"/>
      <c r="M270" s="143"/>
      <c r="T270" s="52"/>
      <c r="AT270" s="16" t="s">
        <v>196</v>
      </c>
      <c r="AU270" s="16" t="s">
        <v>86</v>
      </c>
    </row>
    <row r="271" spans="2:65" s="1" customFormat="1">
      <c r="B271" s="31"/>
      <c r="D271" s="144" t="s">
        <v>198</v>
      </c>
      <c r="F271" s="145" t="s">
        <v>1277</v>
      </c>
      <c r="I271" s="142"/>
      <c r="L271" s="31"/>
      <c r="M271" s="143"/>
      <c r="T271" s="52"/>
      <c r="AT271" s="16" t="s">
        <v>198</v>
      </c>
      <c r="AU271" s="16" t="s">
        <v>86</v>
      </c>
    </row>
    <row r="272" spans="2:65" s="12" customFormat="1">
      <c r="B272" s="146"/>
      <c r="D272" s="140" t="s">
        <v>200</v>
      </c>
      <c r="E272" s="147" t="s">
        <v>19</v>
      </c>
      <c r="F272" s="148" t="s">
        <v>229</v>
      </c>
      <c r="H272" s="149">
        <v>6</v>
      </c>
      <c r="I272" s="150"/>
      <c r="L272" s="146"/>
      <c r="M272" s="151"/>
      <c r="T272" s="152"/>
      <c r="AT272" s="147" t="s">
        <v>200</v>
      </c>
      <c r="AU272" s="147" t="s">
        <v>86</v>
      </c>
      <c r="AV272" s="12" t="s">
        <v>86</v>
      </c>
      <c r="AW272" s="12" t="s">
        <v>37</v>
      </c>
      <c r="AX272" s="12" t="s">
        <v>84</v>
      </c>
      <c r="AY272" s="147" t="s">
        <v>187</v>
      </c>
    </row>
    <row r="273" spans="2:65" s="1" customFormat="1" ht="16.5" customHeight="1">
      <c r="B273" s="31"/>
      <c r="C273" s="160" t="s">
        <v>474</v>
      </c>
      <c r="D273" s="160" t="s">
        <v>267</v>
      </c>
      <c r="E273" s="161" t="s">
        <v>836</v>
      </c>
      <c r="F273" s="162" t="s">
        <v>837</v>
      </c>
      <c r="G273" s="163" t="s">
        <v>320</v>
      </c>
      <c r="H273" s="164">
        <v>6</v>
      </c>
      <c r="I273" s="165"/>
      <c r="J273" s="166">
        <f>ROUND(I273*H273,2)</f>
        <v>0</v>
      </c>
      <c r="K273" s="162" t="s">
        <v>193</v>
      </c>
      <c r="L273" s="167"/>
      <c r="M273" s="168" t="s">
        <v>19</v>
      </c>
      <c r="N273" s="169" t="s">
        <v>47</v>
      </c>
      <c r="P273" s="136">
        <f>O273*H273</f>
        <v>0</v>
      </c>
      <c r="Q273" s="136">
        <v>4.8000000000000001E-4</v>
      </c>
      <c r="R273" s="136">
        <f>Q273*H273</f>
        <v>2.8800000000000002E-3</v>
      </c>
      <c r="S273" s="136">
        <v>0</v>
      </c>
      <c r="T273" s="137">
        <f>S273*H273</f>
        <v>0</v>
      </c>
      <c r="AR273" s="138" t="s">
        <v>243</v>
      </c>
      <c r="AT273" s="138" t="s">
        <v>267</v>
      </c>
      <c r="AU273" s="138" t="s">
        <v>86</v>
      </c>
      <c r="AY273" s="16" t="s">
        <v>187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84</v>
      </c>
      <c r="BK273" s="139">
        <f>ROUND(I273*H273,2)</f>
        <v>0</v>
      </c>
      <c r="BL273" s="16" t="s">
        <v>194</v>
      </c>
      <c r="BM273" s="138" t="s">
        <v>1278</v>
      </c>
    </row>
    <row r="274" spans="2:65" s="1" customFormat="1">
      <c r="B274" s="31"/>
      <c r="D274" s="140" t="s">
        <v>196</v>
      </c>
      <c r="F274" s="141" t="s">
        <v>837</v>
      </c>
      <c r="I274" s="142"/>
      <c r="L274" s="31"/>
      <c r="M274" s="143"/>
      <c r="T274" s="52"/>
      <c r="AT274" s="16" t="s">
        <v>196</v>
      </c>
      <c r="AU274" s="16" t="s">
        <v>86</v>
      </c>
    </row>
    <row r="275" spans="2:65" s="12" customFormat="1">
      <c r="B275" s="146"/>
      <c r="D275" s="140" t="s">
        <v>200</v>
      </c>
      <c r="E275" s="147" t="s">
        <v>19</v>
      </c>
      <c r="F275" s="148" t="s">
        <v>229</v>
      </c>
      <c r="H275" s="149">
        <v>6</v>
      </c>
      <c r="I275" s="150"/>
      <c r="L275" s="146"/>
      <c r="M275" s="151"/>
      <c r="T275" s="152"/>
      <c r="AT275" s="147" t="s">
        <v>200</v>
      </c>
      <c r="AU275" s="147" t="s">
        <v>86</v>
      </c>
      <c r="AV275" s="12" t="s">
        <v>86</v>
      </c>
      <c r="AW275" s="12" t="s">
        <v>37</v>
      </c>
      <c r="AX275" s="12" t="s">
        <v>84</v>
      </c>
      <c r="AY275" s="147" t="s">
        <v>187</v>
      </c>
    </row>
    <row r="276" spans="2:65" s="1" customFormat="1" ht="21.75" customHeight="1">
      <c r="B276" s="31"/>
      <c r="C276" s="160" t="s">
        <v>478</v>
      </c>
      <c r="D276" s="160" t="s">
        <v>267</v>
      </c>
      <c r="E276" s="161" t="s">
        <v>1279</v>
      </c>
      <c r="F276" s="162" t="s">
        <v>1280</v>
      </c>
      <c r="G276" s="163" t="s">
        <v>320</v>
      </c>
      <c r="H276" s="164">
        <v>6</v>
      </c>
      <c r="I276" s="165"/>
      <c r="J276" s="166">
        <f>ROUND(I276*H276,2)</f>
        <v>0</v>
      </c>
      <c r="K276" s="162" t="s">
        <v>193</v>
      </c>
      <c r="L276" s="167"/>
      <c r="M276" s="168" t="s">
        <v>19</v>
      </c>
      <c r="N276" s="169" t="s">
        <v>47</v>
      </c>
      <c r="P276" s="136">
        <f>O276*H276</f>
        <v>0</v>
      </c>
      <c r="Q276" s="136">
        <v>3.5999999999999999E-3</v>
      </c>
      <c r="R276" s="136">
        <f>Q276*H276</f>
        <v>2.1600000000000001E-2</v>
      </c>
      <c r="S276" s="136">
        <v>0</v>
      </c>
      <c r="T276" s="137">
        <f>S276*H276</f>
        <v>0</v>
      </c>
      <c r="AR276" s="138" t="s">
        <v>243</v>
      </c>
      <c r="AT276" s="138" t="s">
        <v>267</v>
      </c>
      <c r="AU276" s="138" t="s">
        <v>86</v>
      </c>
      <c r="AY276" s="16" t="s">
        <v>187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84</v>
      </c>
      <c r="BK276" s="139">
        <f>ROUND(I276*H276,2)</f>
        <v>0</v>
      </c>
      <c r="BL276" s="16" t="s">
        <v>194</v>
      </c>
      <c r="BM276" s="138" t="s">
        <v>1281</v>
      </c>
    </row>
    <row r="277" spans="2:65" s="1" customFormat="1">
      <c r="B277" s="31"/>
      <c r="D277" s="140" t="s">
        <v>196</v>
      </c>
      <c r="F277" s="141" t="s">
        <v>1280</v>
      </c>
      <c r="I277" s="142"/>
      <c r="L277" s="31"/>
      <c r="M277" s="143"/>
      <c r="T277" s="52"/>
      <c r="AT277" s="16" t="s">
        <v>196</v>
      </c>
      <c r="AU277" s="16" t="s">
        <v>86</v>
      </c>
    </row>
    <row r="278" spans="2:65" s="12" customFormat="1">
      <c r="B278" s="146"/>
      <c r="D278" s="140" t="s">
        <v>200</v>
      </c>
      <c r="E278" s="147" t="s">
        <v>19</v>
      </c>
      <c r="F278" s="148" t="s">
        <v>229</v>
      </c>
      <c r="H278" s="149">
        <v>6</v>
      </c>
      <c r="I278" s="150"/>
      <c r="L278" s="146"/>
      <c r="M278" s="151"/>
      <c r="T278" s="152"/>
      <c r="AT278" s="147" t="s">
        <v>200</v>
      </c>
      <c r="AU278" s="147" t="s">
        <v>86</v>
      </c>
      <c r="AV278" s="12" t="s">
        <v>86</v>
      </c>
      <c r="AW278" s="12" t="s">
        <v>37</v>
      </c>
      <c r="AX278" s="12" t="s">
        <v>84</v>
      </c>
      <c r="AY278" s="147" t="s">
        <v>187</v>
      </c>
    </row>
    <row r="279" spans="2:65" s="1" customFormat="1" ht="24.15" customHeight="1">
      <c r="B279" s="31"/>
      <c r="C279" s="127" t="s">
        <v>483</v>
      </c>
      <c r="D279" s="127" t="s">
        <v>189</v>
      </c>
      <c r="E279" s="128" t="s">
        <v>469</v>
      </c>
      <c r="F279" s="129" t="s">
        <v>470</v>
      </c>
      <c r="G279" s="130" t="s">
        <v>320</v>
      </c>
      <c r="H279" s="131">
        <v>25</v>
      </c>
      <c r="I279" s="132"/>
      <c r="J279" s="133">
        <f>ROUND(I279*H279,2)</f>
        <v>0</v>
      </c>
      <c r="K279" s="129" t="s">
        <v>193</v>
      </c>
      <c r="L279" s="31"/>
      <c r="M279" s="134" t="s">
        <v>19</v>
      </c>
      <c r="N279" s="135" t="s">
        <v>47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194</v>
      </c>
      <c r="AT279" s="138" t="s">
        <v>189</v>
      </c>
      <c r="AU279" s="138" t="s">
        <v>86</v>
      </c>
      <c r="AY279" s="16" t="s">
        <v>187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84</v>
      </c>
      <c r="BK279" s="139">
        <f>ROUND(I279*H279,2)</f>
        <v>0</v>
      </c>
      <c r="BL279" s="16" t="s">
        <v>194</v>
      </c>
      <c r="BM279" s="138" t="s">
        <v>1282</v>
      </c>
    </row>
    <row r="280" spans="2:65" s="1" customFormat="1" ht="28.8">
      <c r="B280" s="31"/>
      <c r="D280" s="140" t="s">
        <v>196</v>
      </c>
      <c r="F280" s="141" t="s">
        <v>472</v>
      </c>
      <c r="I280" s="142"/>
      <c r="L280" s="31"/>
      <c r="M280" s="143"/>
      <c r="T280" s="52"/>
      <c r="AT280" s="16" t="s">
        <v>196</v>
      </c>
      <c r="AU280" s="16" t="s">
        <v>86</v>
      </c>
    </row>
    <row r="281" spans="2:65" s="1" customFormat="1">
      <c r="B281" s="31"/>
      <c r="D281" s="144" t="s">
        <v>198</v>
      </c>
      <c r="F281" s="145" t="s">
        <v>473</v>
      </c>
      <c r="I281" s="142"/>
      <c r="L281" s="31"/>
      <c r="M281" s="143"/>
      <c r="T281" s="52"/>
      <c r="AT281" s="16" t="s">
        <v>198</v>
      </c>
      <c r="AU281" s="16" t="s">
        <v>86</v>
      </c>
    </row>
    <row r="282" spans="2:65" s="12" customFormat="1">
      <c r="B282" s="146"/>
      <c r="D282" s="140" t="s">
        <v>200</v>
      </c>
      <c r="E282" s="147" t="s">
        <v>19</v>
      </c>
      <c r="F282" s="148" t="s">
        <v>346</v>
      </c>
      <c r="H282" s="149">
        <v>25</v>
      </c>
      <c r="I282" s="150"/>
      <c r="L282" s="146"/>
      <c r="M282" s="151"/>
      <c r="T282" s="152"/>
      <c r="AT282" s="147" t="s">
        <v>200</v>
      </c>
      <c r="AU282" s="147" t="s">
        <v>86</v>
      </c>
      <c r="AV282" s="12" t="s">
        <v>86</v>
      </c>
      <c r="AW282" s="12" t="s">
        <v>37</v>
      </c>
      <c r="AX282" s="12" t="s">
        <v>84</v>
      </c>
      <c r="AY282" s="147" t="s">
        <v>187</v>
      </c>
    </row>
    <row r="283" spans="2:65" s="1" customFormat="1" ht="16.5" customHeight="1">
      <c r="B283" s="31"/>
      <c r="C283" s="160" t="s">
        <v>487</v>
      </c>
      <c r="D283" s="160" t="s">
        <v>267</v>
      </c>
      <c r="E283" s="161" t="s">
        <v>475</v>
      </c>
      <c r="F283" s="162" t="s">
        <v>476</v>
      </c>
      <c r="G283" s="163" t="s">
        <v>320</v>
      </c>
      <c r="H283" s="164">
        <v>23</v>
      </c>
      <c r="I283" s="165"/>
      <c r="J283" s="166">
        <f>ROUND(I283*H283,2)</f>
        <v>0</v>
      </c>
      <c r="K283" s="162" t="s">
        <v>193</v>
      </c>
      <c r="L283" s="167"/>
      <c r="M283" s="168" t="s">
        <v>19</v>
      </c>
      <c r="N283" s="169" t="s">
        <v>47</v>
      </c>
      <c r="P283" s="136">
        <f>O283*H283</f>
        <v>0</v>
      </c>
      <c r="Q283" s="136">
        <v>7.2000000000000005E-4</v>
      </c>
      <c r="R283" s="136">
        <f>Q283*H283</f>
        <v>1.6560000000000002E-2</v>
      </c>
      <c r="S283" s="136">
        <v>0</v>
      </c>
      <c r="T283" s="137">
        <f>S283*H283</f>
        <v>0</v>
      </c>
      <c r="AR283" s="138" t="s">
        <v>243</v>
      </c>
      <c r="AT283" s="138" t="s">
        <v>267</v>
      </c>
      <c r="AU283" s="138" t="s">
        <v>86</v>
      </c>
      <c r="AY283" s="16" t="s">
        <v>187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84</v>
      </c>
      <c r="BK283" s="139">
        <f>ROUND(I283*H283,2)</f>
        <v>0</v>
      </c>
      <c r="BL283" s="16" t="s">
        <v>194</v>
      </c>
      <c r="BM283" s="138" t="s">
        <v>1283</v>
      </c>
    </row>
    <row r="284" spans="2:65" s="1" customFormat="1">
      <c r="B284" s="31"/>
      <c r="D284" s="140" t="s">
        <v>196</v>
      </c>
      <c r="F284" s="141" t="s">
        <v>476</v>
      </c>
      <c r="I284" s="142"/>
      <c r="L284" s="31"/>
      <c r="M284" s="143"/>
      <c r="T284" s="52"/>
      <c r="AT284" s="16" t="s">
        <v>196</v>
      </c>
      <c r="AU284" s="16" t="s">
        <v>86</v>
      </c>
    </row>
    <row r="285" spans="2:65" s="12" customFormat="1">
      <c r="B285" s="146"/>
      <c r="D285" s="140" t="s">
        <v>200</v>
      </c>
      <c r="E285" s="147" t="s">
        <v>19</v>
      </c>
      <c r="F285" s="148" t="s">
        <v>1284</v>
      </c>
      <c r="H285" s="149">
        <v>23</v>
      </c>
      <c r="I285" s="150"/>
      <c r="L285" s="146"/>
      <c r="M285" s="151"/>
      <c r="T285" s="152"/>
      <c r="AT285" s="147" t="s">
        <v>200</v>
      </c>
      <c r="AU285" s="147" t="s">
        <v>86</v>
      </c>
      <c r="AV285" s="12" t="s">
        <v>86</v>
      </c>
      <c r="AW285" s="12" t="s">
        <v>37</v>
      </c>
      <c r="AX285" s="12" t="s">
        <v>84</v>
      </c>
      <c r="AY285" s="147" t="s">
        <v>187</v>
      </c>
    </row>
    <row r="286" spans="2:65" s="1" customFormat="1" ht="16.5" customHeight="1">
      <c r="B286" s="31"/>
      <c r="C286" s="160" t="s">
        <v>493</v>
      </c>
      <c r="D286" s="160" t="s">
        <v>267</v>
      </c>
      <c r="E286" s="161" t="s">
        <v>1087</v>
      </c>
      <c r="F286" s="162" t="s">
        <v>847</v>
      </c>
      <c r="G286" s="163" t="s">
        <v>320</v>
      </c>
      <c r="H286" s="164">
        <v>1</v>
      </c>
      <c r="I286" s="165"/>
      <c r="J286" s="166">
        <f>ROUND(I286*H286,2)</f>
        <v>0</v>
      </c>
      <c r="K286" s="162" t="s">
        <v>19</v>
      </c>
      <c r="L286" s="167"/>
      <c r="M286" s="168" t="s">
        <v>19</v>
      </c>
      <c r="N286" s="169" t="s">
        <v>47</v>
      </c>
      <c r="P286" s="136">
        <f>O286*H286</f>
        <v>0</v>
      </c>
      <c r="Q286" s="136">
        <v>1.1999999999999999E-3</v>
      </c>
      <c r="R286" s="136">
        <f>Q286*H286</f>
        <v>1.1999999999999999E-3</v>
      </c>
      <c r="S286" s="136">
        <v>0</v>
      </c>
      <c r="T286" s="137">
        <f>S286*H286</f>
        <v>0</v>
      </c>
      <c r="AR286" s="138" t="s">
        <v>243</v>
      </c>
      <c r="AT286" s="138" t="s">
        <v>267</v>
      </c>
      <c r="AU286" s="138" t="s">
        <v>86</v>
      </c>
      <c r="AY286" s="16" t="s">
        <v>187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84</v>
      </c>
      <c r="BK286" s="139">
        <f>ROUND(I286*H286,2)</f>
        <v>0</v>
      </c>
      <c r="BL286" s="16" t="s">
        <v>194</v>
      </c>
      <c r="BM286" s="138" t="s">
        <v>1285</v>
      </c>
    </row>
    <row r="287" spans="2:65" s="1" customFormat="1">
      <c r="B287" s="31"/>
      <c r="D287" s="140" t="s">
        <v>196</v>
      </c>
      <c r="F287" s="141" t="s">
        <v>847</v>
      </c>
      <c r="I287" s="142"/>
      <c r="L287" s="31"/>
      <c r="M287" s="143"/>
      <c r="T287" s="52"/>
      <c r="AT287" s="16" t="s">
        <v>196</v>
      </c>
      <c r="AU287" s="16" t="s">
        <v>86</v>
      </c>
    </row>
    <row r="288" spans="2:65" s="12" customFormat="1">
      <c r="B288" s="146"/>
      <c r="D288" s="140" t="s">
        <v>200</v>
      </c>
      <c r="E288" s="147" t="s">
        <v>19</v>
      </c>
      <c r="F288" s="148" t="s">
        <v>84</v>
      </c>
      <c r="H288" s="149">
        <v>1</v>
      </c>
      <c r="I288" s="150"/>
      <c r="L288" s="146"/>
      <c r="M288" s="151"/>
      <c r="T288" s="152"/>
      <c r="AT288" s="147" t="s">
        <v>200</v>
      </c>
      <c r="AU288" s="147" t="s">
        <v>86</v>
      </c>
      <c r="AV288" s="12" t="s">
        <v>86</v>
      </c>
      <c r="AW288" s="12" t="s">
        <v>37</v>
      </c>
      <c r="AX288" s="12" t="s">
        <v>84</v>
      </c>
      <c r="AY288" s="147" t="s">
        <v>187</v>
      </c>
    </row>
    <row r="289" spans="2:65" s="1" customFormat="1" ht="16.5" customHeight="1">
      <c r="B289" s="31"/>
      <c r="C289" s="160" t="s">
        <v>497</v>
      </c>
      <c r="D289" s="160" t="s">
        <v>267</v>
      </c>
      <c r="E289" s="161" t="s">
        <v>1089</v>
      </c>
      <c r="F289" s="162" t="s">
        <v>1090</v>
      </c>
      <c r="G289" s="163" t="s">
        <v>320</v>
      </c>
      <c r="H289" s="164">
        <v>1</v>
      </c>
      <c r="I289" s="165"/>
      <c r="J289" s="166">
        <f>ROUND(I289*H289,2)</f>
        <v>0</v>
      </c>
      <c r="K289" s="162" t="s">
        <v>19</v>
      </c>
      <c r="L289" s="167"/>
      <c r="M289" s="168" t="s">
        <v>19</v>
      </c>
      <c r="N289" s="169" t="s">
        <v>47</v>
      </c>
      <c r="P289" s="136">
        <f>O289*H289</f>
        <v>0</v>
      </c>
      <c r="Q289" s="136">
        <v>1.8E-3</v>
      </c>
      <c r="R289" s="136">
        <f>Q289*H289</f>
        <v>1.8E-3</v>
      </c>
      <c r="S289" s="136">
        <v>0</v>
      </c>
      <c r="T289" s="137">
        <f>S289*H289</f>
        <v>0</v>
      </c>
      <c r="AR289" s="138" t="s">
        <v>243</v>
      </c>
      <c r="AT289" s="138" t="s">
        <v>267</v>
      </c>
      <c r="AU289" s="138" t="s">
        <v>86</v>
      </c>
      <c r="AY289" s="16" t="s">
        <v>187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84</v>
      </c>
      <c r="BK289" s="139">
        <f>ROUND(I289*H289,2)</f>
        <v>0</v>
      </c>
      <c r="BL289" s="16" t="s">
        <v>194</v>
      </c>
      <c r="BM289" s="138" t="s">
        <v>1286</v>
      </c>
    </row>
    <row r="290" spans="2:65" s="1" customFormat="1">
      <c r="B290" s="31"/>
      <c r="D290" s="140" t="s">
        <v>196</v>
      </c>
      <c r="F290" s="141" t="s">
        <v>1090</v>
      </c>
      <c r="I290" s="142"/>
      <c r="L290" s="31"/>
      <c r="M290" s="143"/>
      <c r="T290" s="52"/>
      <c r="AT290" s="16" t="s">
        <v>196</v>
      </c>
      <c r="AU290" s="16" t="s">
        <v>86</v>
      </c>
    </row>
    <row r="291" spans="2:65" s="12" customFormat="1">
      <c r="B291" s="146"/>
      <c r="D291" s="140" t="s">
        <v>200</v>
      </c>
      <c r="E291" s="147" t="s">
        <v>19</v>
      </c>
      <c r="F291" s="148" t="s">
        <v>84</v>
      </c>
      <c r="H291" s="149">
        <v>1</v>
      </c>
      <c r="I291" s="150"/>
      <c r="L291" s="146"/>
      <c r="M291" s="151"/>
      <c r="T291" s="152"/>
      <c r="AT291" s="147" t="s">
        <v>200</v>
      </c>
      <c r="AU291" s="147" t="s">
        <v>86</v>
      </c>
      <c r="AV291" s="12" t="s">
        <v>86</v>
      </c>
      <c r="AW291" s="12" t="s">
        <v>37</v>
      </c>
      <c r="AX291" s="12" t="s">
        <v>84</v>
      </c>
      <c r="AY291" s="147" t="s">
        <v>187</v>
      </c>
    </row>
    <row r="292" spans="2:65" s="1" customFormat="1" ht="24.15" customHeight="1">
      <c r="B292" s="31"/>
      <c r="C292" s="127" t="s">
        <v>503</v>
      </c>
      <c r="D292" s="127" t="s">
        <v>189</v>
      </c>
      <c r="E292" s="128" t="s">
        <v>849</v>
      </c>
      <c r="F292" s="129" t="s">
        <v>850</v>
      </c>
      <c r="G292" s="130" t="s">
        <v>320</v>
      </c>
      <c r="H292" s="131">
        <v>7</v>
      </c>
      <c r="I292" s="132"/>
      <c r="J292" s="133">
        <f>ROUND(I292*H292,2)</f>
        <v>0</v>
      </c>
      <c r="K292" s="129" t="s">
        <v>193</v>
      </c>
      <c r="L292" s="31"/>
      <c r="M292" s="134" t="s">
        <v>19</v>
      </c>
      <c r="N292" s="135" t="s">
        <v>47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194</v>
      </c>
      <c r="AT292" s="138" t="s">
        <v>189</v>
      </c>
      <c r="AU292" s="138" t="s">
        <v>86</v>
      </c>
      <c r="AY292" s="16" t="s">
        <v>187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84</v>
      </c>
      <c r="BK292" s="139">
        <f>ROUND(I292*H292,2)</f>
        <v>0</v>
      </c>
      <c r="BL292" s="16" t="s">
        <v>194</v>
      </c>
      <c r="BM292" s="138" t="s">
        <v>1287</v>
      </c>
    </row>
    <row r="293" spans="2:65" s="1" customFormat="1" ht="28.8">
      <c r="B293" s="31"/>
      <c r="D293" s="140" t="s">
        <v>196</v>
      </c>
      <c r="F293" s="141" t="s">
        <v>852</v>
      </c>
      <c r="I293" s="142"/>
      <c r="L293" s="31"/>
      <c r="M293" s="143"/>
      <c r="T293" s="52"/>
      <c r="AT293" s="16" t="s">
        <v>196</v>
      </c>
      <c r="AU293" s="16" t="s">
        <v>86</v>
      </c>
    </row>
    <row r="294" spans="2:65" s="1" customFormat="1">
      <c r="B294" s="31"/>
      <c r="D294" s="144" t="s">
        <v>198</v>
      </c>
      <c r="F294" s="145" t="s">
        <v>853</v>
      </c>
      <c r="I294" s="142"/>
      <c r="L294" s="31"/>
      <c r="M294" s="143"/>
      <c r="T294" s="52"/>
      <c r="AT294" s="16" t="s">
        <v>198</v>
      </c>
      <c r="AU294" s="16" t="s">
        <v>86</v>
      </c>
    </row>
    <row r="295" spans="2:65" s="12" customFormat="1">
      <c r="B295" s="146"/>
      <c r="D295" s="140" t="s">
        <v>200</v>
      </c>
      <c r="E295" s="147" t="s">
        <v>19</v>
      </c>
      <c r="F295" s="148" t="s">
        <v>235</v>
      </c>
      <c r="H295" s="149">
        <v>7</v>
      </c>
      <c r="I295" s="150"/>
      <c r="L295" s="146"/>
      <c r="M295" s="151"/>
      <c r="T295" s="152"/>
      <c r="AT295" s="147" t="s">
        <v>200</v>
      </c>
      <c r="AU295" s="147" t="s">
        <v>86</v>
      </c>
      <c r="AV295" s="12" t="s">
        <v>86</v>
      </c>
      <c r="AW295" s="12" t="s">
        <v>37</v>
      </c>
      <c r="AX295" s="12" t="s">
        <v>84</v>
      </c>
      <c r="AY295" s="147" t="s">
        <v>187</v>
      </c>
    </row>
    <row r="296" spans="2:65" s="1" customFormat="1" ht="16.5" customHeight="1">
      <c r="B296" s="31"/>
      <c r="C296" s="160" t="s">
        <v>507</v>
      </c>
      <c r="D296" s="160" t="s">
        <v>267</v>
      </c>
      <c r="E296" s="161" t="s">
        <v>854</v>
      </c>
      <c r="F296" s="162" t="s">
        <v>855</v>
      </c>
      <c r="G296" s="163" t="s">
        <v>320</v>
      </c>
      <c r="H296" s="164">
        <v>7</v>
      </c>
      <c r="I296" s="165"/>
      <c r="J296" s="166">
        <f>ROUND(I296*H296,2)</f>
        <v>0</v>
      </c>
      <c r="K296" s="162" t="s">
        <v>193</v>
      </c>
      <c r="L296" s="167"/>
      <c r="M296" s="168" t="s">
        <v>19</v>
      </c>
      <c r="N296" s="169" t="s">
        <v>47</v>
      </c>
      <c r="P296" s="136">
        <f>O296*H296</f>
        <v>0</v>
      </c>
      <c r="Q296" s="136">
        <v>1.2099999999999999E-3</v>
      </c>
      <c r="R296" s="136">
        <f>Q296*H296</f>
        <v>8.4700000000000001E-3</v>
      </c>
      <c r="S296" s="136">
        <v>0</v>
      </c>
      <c r="T296" s="137">
        <f>S296*H296</f>
        <v>0</v>
      </c>
      <c r="AR296" s="138" t="s">
        <v>243</v>
      </c>
      <c r="AT296" s="138" t="s">
        <v>267</v>
      </c>
      <c r="AU296" s="138" t="s">
        <v>86</v>
      </c>
      <c r="AY296" s="16" t="s">
        <v>187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84</v>
      </c>
      <c r="BK296" s="139">
        <f>ROUND(I296*H296,2)</f>
        <v>0</v>
      </c>
      <c r="BL296" s="16" t="s">
        <v>194</v>
      </c>
      <c r="BM296" s="138" t="s">
        <v>1288</v>
      </c>
    </row>
    <row r="297" spans="2:65" s="1" customFormat="1">
      <c r="B297" s="31"/>
      <c r="D297" s="140" t="s">
        <v>196</v>
      </c>
      <c r="F297" s="141" t="s">
        <v>855</v>
      </c>
      <c r="I297" s="142"/>
      <c r="L297" s="31"/>
      <c r="M297" s="143"/>
      <c r="T297" s="52"/>
      <c r="AT297" s="16" t="s">
        <v>196</v>
      </c>
      <c r="AU297" s="16" t="s">
        <v>86</v>
      </c>
    </row>
    <row r="298" spans="2:65" s="1" customFormat="1" ht="24.15" customHeight="1">
      <c r="B298" s="31"/>
      <c r="C298" s="127" t="s">
        <v>513</v>
      </c>
      <c r="D298" s="127" t="s">
        <v>189</v>
      </c>
      <c r="E298" s="128" t="s">
        <v>479</v>
      </c>
      <c r="F298" s="129" t="s">
        <v>480</v>
      </c>
      <c r="G298" s="130" t="s">
        <v>320</v>
      </c>
      <c r="H298" s="131">
        <v>5</v>
      </c>
      <c r="I298" s="132"/>
      <c r="J298" s="133">
        <f>ROUND(I298*H298,2)</f>
        <v>0</v>
      </c>
      <c r="K298" s="129" t="s">
        <v>19</v>
      </c>
      <c r="L298" s="31"/>
      <c r="M298" s="134" t="s">
        <v>19</v>
      </c>
      <c r="N298" s="135" t="s">
        <v>47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194</v>
      </c>
      <c r="AT298" s="138" t="s">
        <v>189</v>
      </c>
      <c r="AU298" s="138" t="s">
        <v>86</v>
      </c>
      <c r="AY298" s="16" t="s">
        <v>187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84</v>
      </c>
      <c r="BK298" s="139">
        <f>ROUND(I298*H298,2)</f>
        <v>0</v>
      </c>
      <c r="BL298" s="16" t="s">
        <v>194</v>
      </c>
      <c r="BM298" s="138" t="s">
        <v>1289</v>
      </c>
    </row>
    <row r="299" spans="2:65" s="1" customFormat="1" ht="28.8">
      <c r="B299" s="31"/>
      <c r="D299" s="140" t="s">
        <v>196</v>
      </c>
      <c r="F299" s="141" t="s">
        <v>482</v>
      </c>
      <c r="I299" s="142"/>
      <c r="L299" s="31"/>
      <c r="M299" s="143"/>
      <c r="T299" s="52"/>
      <c r="AT299" s="16" t="s">
        <v>196</v>
      </c>
      <c r="AU299" s="16" t="s">
        <v>86</v>
      </c>
    </row>
    <row r="300" spans="2:65" s="12" customFormat="1">
      <c r="B300" s="146"/>
      <c r="D300" s="140" t="s">
        <v>200</v>
      </c>
      <c r="E300" s="147" t="s">
        <v>19</v>
      </c>
      <c r="F300" s="148" t="s">
        <v>222</v>
      </c>
      <c r="H300" s="149">
        <v>5</v>
      </c>
      <c r="I300" s="150"/>
      <c r="L300" s="146"/>
      <c r="M300" s="151"/>
      <c r="T300" s="152"/>
      <c r="AT300" s="147" t="s">
        <v>200</v>
      </c>
      <c r="AU300" s="147" t="s">
        <v>86</v>
      </c>
      <c r="AV300" s="12" t="s">
        <v>86</v>
      </c>
      <c r="AW300" s="12" t="s">
        <v>37</v>
      </c>
      <c r="AX300" s="12" t="s">
        <v>84</v>
      </c>
      <c r="AY300" s="147" t="s">
        <v>187</v>
      </c>
    </row>
    <row r="301" spans="2:65" s="1" customFormat="1" ht="16.5" customHeight="1">
      <c r="B301" s="31"/>
      <c r="C301" s="160" t="s">
        <v>517</v>
      </c>
      <c r="D301" s="160" t="s">
        <v>267</v>
      </c>
      <c r="E301" s="161" t="s">
        <v>484</v>
      </c>
      <c r="F301" s="162" t="s">
        <v>485</v>
      </c>
      <c r="G301" s="163" t="s">
        <v>320</v>
      </c>
      <c r="H301" s="164">
        <v>5</v>
      </c>
      <c r="I301" s="165"/>
      <c r="J301" s="166">
        <f>ROUND(I301*H301,2)</f>
        <v>0</v>
      </c>
      <c r="K301" s="162" t="s">
        <v>19</v>
      </c>
      <c r="L301" s="167"/>
      <c r="M301" s="168" t="s">
        <v>19</v>
      </c>
      <c r="N301" s="169" t="s">
        <v>47</v>
      </c>
      <c r="P301" s="136">
        <f>O301*H301</f>
        <v>0</v>
      </c>
      <c r="Q301" s="136">
        <v>1.2099999999999999E-3</v>
      </c>
      <c r="R301" s="136">
        <f>Q301*H301</f>
        <v>6.0499999999999998E-3</v>
      </c>
      <c r="S301" s="136">
        <v>0</v>
      </c>
      <c r="T301" s="137">
        <f>S301*H301</f>
        <v>0</v>
      </c>
      <c r="AR301" s="138" t="s">
        <v>243</v>
      </c>
      <c r="AT301" s="138" t="s">
        <v>267</v>
      </c>
      <c r="AU301" s="138" t="s">
        <v>86</v>
      </c>
      <c r="AY301" s="16" t="s">
        <v>187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84</v>
      </c>
      <c r="BK301" s="139">
        <f>ROUND(I301*H301,2)</f>
        <v>0</v>
      </c>
      <c r="BL301" s="16" t="s">
        <v>194</v>
      </c>
      <c r="BM301" s="138" t="s">
        <v>1290</v>
      </c>
    </row>
    <row r="302" spans="2:65" s="1" customFormat="1">
      <c r="B302" s="31"/>
      <c r="D302" s="140" t="s">
        <v>196</v>
      </c>
      <c r="F302" s="141" t="s">
        <v>485</v>
      </c>
      <c r="I302" s="142"/>
      <c r="L302" s="31"/>
      <c r="M302" s="143"/>
      <c r="T302" s="52"/>
      <c r="AT302" s="16" t="s">
        <v>196</v>
      </c>
      <c r="AU302" s="16" t="s">
        <v>86</v>
      </c>
    </row>
    <row r="303" spans="2:65" s="1" customFormat="1" ht="24.15" customHeight="1">
      <c r="B303" s="31"/>
      <c r="C303" s="127" t="s">
        <v>523</v>
      </c>
      <c r="D303" s="127" t="s">
        <v>189</v>
      </c>
      <c r="E303" s="128" t="s">
        <v>859</v>
      </c>
      <c r="F303" s="129" t="s">
        <v>860</v>
      </c>
      <c r="G303" s="130" t="s">
        <v>320</v>
      </c>
      <c r="H303" s="131">
        <v>6</v>
      </c>
      <c r="I303" s="132"/>
      <c r="J303" s="133">
        <f>ROUND(I303*H303,2)</f>
        <v>0</v>
      </c>
      <c r="K303" s="129" t="s">
        <v>193</v>
      </c>
      <c r="L303" s="31"/>
      <c r="M303" s="134" t="s">
        <v>19</v>
      </c>
      <c r="N303" s="135" t="s">
        <v>47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194</v>
      </c>
      <c r="AT303" s="138" t="s">
        <v>189</v>
      </c>
      <c r="AU303" s="138" t="s">
        <v>86</v>
      </c>
      <c r="AY303" s="16" t="s">
        <v>187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84</v>
      </c>
      <c r="BK303" s="139">
        <f>ROUND(I303*H303,2)</f>
        <v>0</v>
      </c>
      <c r="BL303" s="16" t="s">
        <v>194</v>
      </c>
      <c r="BM303" s="138" t="s">
        <v>1291</v>
      </c>
    </row>
    <row r="304" spans="2:65" s="1" customFormat="1" ht="28.8">
      <c r="B304" s="31"/>
      <c r="D304" s="140" t="s">
        <v>196</v>
      </c>
      <c r="F304" s="141" t="s">
        <v>862</v>
      </c>
      <c r="I304" s="142"/>
      <c r="L304" s="31"/>
      <c r="M304" s="143"/>
      <c r="T304" s="52"/>
      <c r="AT304" s="16" t="s">
        <v>196</v>
      </c>
      <c r="AU304" s="16" t="s">
        <v>86</v>
      </c>
    </row>
    <row r="305" spans="2:65" s="1" customFormat="1">
      <c r="B305" s="31"/>
      <c r="D305" s="144" t="s">
        <v>198</v>
      </c>
      <c r="F305" s="145" t="s">
        <v>863</v>
      </c>
      <c r="I305" s="142"/>
      <c r="L305" s="31"/>
      <c r="M305" s="143"/>
      <c r="T305" s="52"/>
      <c r="AT305" s="16" t="s">
        <v>198</v>
      </c>
      <c r="AU305" s="16" t="s">
        <v>86</v>
      </c>
    </row>
    <row r="306" spans="2:65" s="12" customFormat="1">
      <c r="B306" s="146"/>
      <c r="D306" s="140" t="s">
        <v>200</v>
      </c>
      <c r="E306" s="147" t="s">
        <v>19</v>
      </c>
      <c r="F306" s="148" t="s">
        <v>229</v>
      </c>
      <c r="H306" s="149">
        <v>6</v>
      </c>
      <c r="I306" s="150"/>
      <c r="L306" s="146"/>
      <c r="M306" s="151"/>
      <c r="T306" s="152"/>
      <c r="AT306" s="147" t="s">
        <v>200</v>
      </c>
      <c r="AU306" s="147" t="s">
        <v>86</v>
      </c>
      <c r="AV306" s="12" t="s">
        <v>86</v>
      </c>
      <c r="AW306" s="12" t="s">
        <v>37</v>
      </c>
      <c r="AX306" s="12" t="s">
        <v>84</v>
      </c>
      <c r="AY306" s="147" t="s">
        <v>187</v>
      </c>
    </row>
    <row r="307" spans="2:65" s="1" customFormat="1" ht="24.15" customHeight="1">
      <c r="B307" s="31"/>
      <c r="C307" s="160" t="s">
        <v>527</v>
      </c>
      <c r="D307" s="160" t="s">
        <v>267</v>
      </c>
      <c r="E307" s="161" t="s">
        <v>864</v>
      </c>
      <c r="F307" s="162" t="s">
        <v>865</v>
      </c>
      <c r="G307" s="163" t="s">
        <v>320</v>
      </c>
      <c r="H307" s="164">
        <v>6</v>
      </c>
      <c r="I307" s="165"/>
      <c r="J307" s="166">
        <f>ROUND(I307*H307,2)</f>
        <v>0</v>
      </c>
      <c r="K307" s="162" t="s">
        <v>193</v>
      </c>
      <c r="L307" s="167"/>
      <c r="M307" s="168" t="s">
        <v>19</v>
      </c>
      <c r="N307" s="169" t="s">
        <v>47</v>
      </c>
      <c r="P307" s="136">
        <f>O307*H307</f>
        <v>0</v>
      </c>
      <c r="Q307" s="136">
        <v>2.2300000000000002E-3</v>
      </c>
      <c r="R307" s="136">
        <f>Q307*H307</f>
        <v>1.3380000000000001E-2</v>
      </c>
      <c r="S307" s="136">
        <v>0</v>
      </c>
      <c r="T307" s="137">
        <f>S307*H307</f>
        <v>0</v>
      </c>
      <c r="AR307" s="138" t="s">
        <v>243</v>
      </c>
      <c r="AT307" s="138" t="s">
        <v>267</v>
      </c>
      <c r="AU307" s="138" t="s">
        <v>86</v>
      </c>
      <c r="AY307" s="16" t="s">
        <v>187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84</v>
      </c>
      <c r="BK307" s="139">
        <f>ROUND(I307*H307,2)</f>
        <v>0</v>
      </c>
      <c r="BL307" s="16" t="s">
        <v>194</v>
      </c>
      <c r="BM307" s="138" t="s">
        <v>1292</v>
      </c>
    </row>
    <row r="308" spans="2:65" s="1" customFormat="1">
      <c r="B308" s="31"/>
      <c r="D308" s="140" t="s">
        <v>196</v>
      </c>
      <c r="F308" s="141" t="s">
        <v>865</v>
      </c>
      <c r="I308" s="142"/>
      <c r="L308" s="31"/>
      <c r="M308" s="143"/>
      <c r="T308" s="52"/>
      <c r="AT308" s="16" t="s">
        <v>196</v>
      </c>
      <c r="AU308" s="16" t="s">
        <v>86</v>
      </c>
    </row>
    <row r="309" spans="2:65" s="1" customFormat="1" ht="24.15" customHeight="1">
      <c r="B309" s="31"/>
      <c r="C309" s="127" t="s">
        <v>533</v>
      </c>
      <c r="D309" s="127" t="s">
        <v>189</v>
      </c>
      <c r="E309" s="128" t="s">
        <v>867</v>
      </c>
      <c r="F309" s="129" t="s">
        <v>868</v>
      </c>
      <c r="G309" s="130" t="s">
        <v>320</v>
      </c>
      <c r="H309" s="131">
        <v>5</v>
      </c>
      <c r="I309" s="132"/>
      <c r="J309" s="133">
        <f>ROUND(I309*H309,2)</f>
        <v>0</v>
      </c>
      <c r="K309" s="129" t="s">
        <v>193</v>
      </c>
      <c r="L309" s="31"/>
      <c r="M309" s="134" t="s">
        <v>19</v>
      </c>
      <c r="N309" s="135" t="s">
        <v>47</v>
      </c>
      <c r="P309" s="136">
        <f>O309*H309</f>
        <v>0</v>
      </c>
      <c r="Q309" s="136">
        <v>0</v>
      </c>
      <c r="R309" s="136">
        <f>Q309*H309</f>
        <v>0</v>
      </c>
      <c r="S309" s="136">
        <v>0</v>
      </c>
      <c r="T309" s="137">
        <f>S309*H309</f>
        <v>0</v>
      </c>
      <c r="AR309" s="138" t="s">
        <v>194</v>
      </c>
      <c r="AT309" s="138" t="s">
        <v>189</v>
      </c>
      <c r="AU309" s="138" t="s">
        <v>86</v>
      </c>
      <c r="AY309" s="16" t="s">
        <v>187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84</v>
      </c>
      <c r="BK309" s="139">
        <f>ROUND(I309*H309,2)</f>
        <v>0</v>
      </c>
      <c r="BL309" s="16" t="s">
        <v>194</v>
      </c>
      <c r="BM309" s="138" t="s">
        <v>1293</v>
      </c>
    </row>
    <row r="310" spans="2:65" s="1" customFormat="1" ht="28.8">
      <c r="B310" s="31"/>
      <c r="D310" s="140" t="s">
        <v>196</v>
      </c>
      <c r="F310" s="141" t="s">
        <v>870</v>
      </c>
      <c r="I310" s="142"/>
      <c r="L310" s="31"/>
      <c r="M310" s="143"/>
      <c r="T310" s="52"/>
      <c r="AT310" s="16" t="s">
        <v>196</v>
      </c>
      <c r="AU310" s="16" t="s">
        <v>86</v>
      </c>
    </row>
    <row r="311" spans="2:65" s="1" customFormat="1">
      <c r="B311" s="31"/>
      <c r="D311" s="144" t="s">
        <v>198</v>
      </c>
      <c r="F311" s="145" t="s">
        <v>871</v>
      </c>
      <c r="I311" s="142"/>
      <c r="L311" s="31"/>
      <c r="M311" s="143"/>
      <c r="T311" s="52"/>
      <c r="AT311" s="16" t="s">
        <v>198</v>
      </c>
      <c r="AU311" s="16" t="s">
        <v>86</v>
      </c>
    </row>
    <row r="312" spans="2:65" s="12" customFormat="1">
      <c r="B312" s="146"/>
      <c r="D312" s="140" t="s">
        <v>200</v>
      </c>
      <c r="E312" s="147" t="s">
        <v>19</v>
      </c>
      <c r="F312" s="148" t="s">
        <v>222</v>
      </c>
      <c r="H312" s="149">
        <v>5</v>
      </c>
      <c r="I312" s="150"/>
      <c r="L312" s="146"/>
      <c r="M312" s="151"/>
      <c r="T312" s="152"/>
      <c r="AT312" s="147" t="s">
        <v>200</v>
      </c>
      <c r="AU312" s="147" t="s">
        <v>86</v>
      </c>
      <c r="AV312" s="12" t="s">
        <v>86</v>
      </c>
      <c r="AW312" s="12" t="s">
        <v>37</v>
      </c>
      <c r="AX312" s="12" t="s">
        <v>84</v>
      </c>
      <c r="AY312" s="147" t="s">
        <v>187</v>
      </c>
    </row>
    <row r="313" spans="2:65" s="1" customFormat="1" ht="16.5" customHeight="1">
      <c r="B313" s="31"/>
      <c r="C313" s="160" t="s">
        <v>538</v>
      </c>
      <c r="D313" s="160" t="s">
        <v>267</v>
      </c>
      <c r="E313" s="161" t="s">
        <v>872</v>
      </c>
      <c r="F313" s="162" t="s">
        <v>873</v>
      </c>
      <c r="G313" s="163" t="s">
        <v>320</v>
      </c>
      <c r="H313" s="164">
        <v>5</v>
      </c>
      <c r="I313" s="165"/>
      <c r="J313" s="166">
        <f>ROUND(I313*H313,2)</f>
        <v>0</v>
      </c>
      <c r="K313" s="162" t="s">
        <v>193</v>
      </c>
      <c r="L313" s="167"/>
      <c r="M313" s="168" t="s">
        <v>19</v>
      </c>
      <c r="N313" s="169" t="s">
        <v>47</v>
      </c>
      <c r="P313" s="136">
        <f>O313*H313</f>
        <v>0</v>
      </c>
      <c r="Q313" s="136">
        <v>1.1999999999999999E-3</v>
      </c>
      <c r="R313" s="136">
        <f>Q313*H313</f>
        <v>5.9999999999999993E-3</v>
      </c>
      <c r="S313" s="136">
        <v>0</v>
      </c>
      <c r="T313" s="137">
        <f>S313*H313</f>
        <v>0</v>
      </c>
      <c r="AR313" s="138" t="s">
        <v>243</v>
      </c>
      <c r="AT313" s="138" t="s">
        <v>267</v>
      </c>
      <c r="AU313" s="138" t="s">
        <v>86</v>
      </c>
      <c r="AY313" s="16" t="s">
        <v>187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84</v>
      </c>
      <c r="BK313" s="139">
        <f>ROUND(I313*H313,2)</f>
        <v>0</v>
      </c>
      <c r="BL313" s="16" t="s">
        <v>194</v>
      </c>
      <c r="BM313" s="138" t="s">
        <v>1294</v>
      </c>
    </row>
    <row r="314" spans="2:65" s="1" customFormat="1">
      <c r="B314" s="31"/>
      <c r="D314" s="140" t="s">
        <v>196</v>
      </c>
      <c r="F314" s="141" t="s">
        <v>873</v>
      </c>
      <c r="I314" s="142"/>
      <c r="L314" s="31"/>
      <c r="M314" s="143"/>
      <c r="T314" s="52"/>
      <c r="AT314" s="16" t="s">
        <v>196</v>
      </c>
      <c r="AU314" s="16" t="s">
        <v>86</v>
      </c>
    </row>
    <row r="315" spans="2:65" s="1" customFormat="1" ht="21.75" customHeight="1">
      <c r="B315" s="31"/>
      <c r="C315" s="127" t="s">
        <v>544</v>
      </c>
      <c r="D315" s="127" t="s">
        <v>189</v>
      </c>
      <c r="E315" s="128" t="s">
        <v>1295</v>
      </c>
      <c r="F315" s="129" t="s">
        <v>1296</v>
      </c>
      <c r="G315" s="130" t="s">
        <v>320</v>
      </c>
      <c r="H315" s="131">
        <v>4</v>
      </c>
      <c r="I315" s="132"/>
      <c r="J315" s="133">
        <f>ROUND(I315*H315,2)</f>
        <v>0</v>
      </c>
      <c r="K315" s="129" t="s">
        <v>193</v>
      </c>
      <c r="L315" s="31"/>
      <c r="M315" s="134" t="s">
        <v>19</v>
      </c>
      <c r="N315" s="135" t="s">
        <v>47</v>
      </c>
      <c r="P315" s="136">
        <f>O315*H315</f>
        <v>0</v>
      </c>
      <c r="Q315" s="136">
        <v>1.6199999999999999E-3</v>
      </c>
      <c r="R315" s="136">
        <f>Q315*H315</f>
        <v>6.4799999999999996E-3</v>
      </c>
      <c r="S315" s="136">
        <v>0</v>
      </c>
      <c r="T315" s="137">
        <f>S315*H315</f>
        <v>0</v>
      </c>
      <c r="AR315" s="138" t="s">
        <v>194</v>
      </c>
      <c r="AT315" s="138" t="s">
        <v>189</v>
      </c>
      <c r="AU315" s="138" t="s">
        <v>86</v>
      </c>
      <c r="AY315" s="16" t="s">
        <v>187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84</v>
      </c>
      <c r="BK315" s="139">
        <f>ROUND(I315*H315,2)</f>
        <v>0</v>
      </c>
      <c r="BL315" s="16" t="s">
        <v>194</v>
      </c>
      <c r="BM315" s="138" t="s">
        <v>1297</v>
      </c>
    </row>
    <row r="316" spans="2:65" s="1" customFormat="1" ht="28.8">
      <c r="B316" s="31"/>
      <c r="D316" s="140" t="s">
        <v>196</v>
      </c>
      <c r="F316" s="141" t="s">
        <v>1298</v>
      </c>
      <c r="I316" s="142"/>
      <c r="L316" s="31"/>
      <c r="M316" s="143"/>
      <c r="T316" s="52"/>
      <c r="AT316" s="16" t="s">
        <v>196</v>
      </c>
      <c r="AU316" s="16" t="s">
        <v>86</v>
      </c>
    </row>
    <row r="317" spans="2:65" s="1" customFormat="1">
      <c r="B317" s="31"/>
      <c r="D317" s="144" t="s">
        <v>198</v>
      </c>
      <c r="F317" s="145" t="s">
        <v>1299</v>
      </c>
      <c r="I317" s="142"/>
      <c r="L317" s="31"/>
      <c r="M317" s="143"/>
      <c r="T317" s="52"/>
      <c r="AT317" s="16" t="s">
        <v>198</v>
      </c>
      <c r="AU317" s="16" t="s">
        <v>86</v>
      </c>
    </row>
    <row r="318" spans="2:65" s="12" customFormat="1">
      <c r="B318" s="146"/>
      <c r="D318" s="140" t="s">
        <v>200</v>
      </c>
      <c r="E318" s="147" t="s">
        <v>19</v>
      </c>
      <c r="F318" s="148" t="s">
        <v>194</v>
      </c>
      <c r="H318" s="149">
        <v>4</v>
      </c>
      <c r="I318" s="150"/>
      <c r="L318" s="146"/>
      <c r="M318" s="151"/>
      <c r="T318" s="152"/>
      <c r="AT318" s="147" t="s">
        <v>200</v>
      </c>
      <c r="AU318" s="147" t="s">
        <v>86</v>
      </c>
      <c r="AV318" s="12" t="s">
        <v>86</v>
      </c>
      <c r="AW318" s="12" t="s">
        <v>37</v>
      </c>
      <c r="AX318" s="12" t="s">
        <v>84</v>
      </c>
      <c r="AY318" s="147" t="s">
        <v>187</v>
      </c>
    </row>
    <row r="319" spans="2:65" s="1" customFormat="1" ht="16.5" customHeight="1">
      <c r="B319" s="31"/>
      <c r="C319" s="160" t="s">
        <v>550</v>
      </c>
      <c r="D319" s="160" t="s">
        <v>267</v>
      </c>
      <c r="E319" s="161" t="s">
        <v>1300</v>
      </c>
      <c r="F319" s="162" t="s">
        <v>1301</v>
      </c>
      <c r="G319" s="163" t="s">
        <v>320</v>
      </c>
      <c r="H319" s="164">
        <v>4</v>
      </c>
      <c r="I319" s="165"/>
      <c r="J319" s="166">
        <f>ROUND(I319*H319,2)</f>
        <v>0</v>
      </c>
      <c r="K319" s="162" t="s">
        <v>193</v>
      </c>
      <c r="L319" s="167"/>
      <c r="M319" s="168" t="s">
        <v>19</v>
      </c>
      <c r="N319" s="169" t="s">
        <v>47</v>
      </c>
      <c r="P319" s="136">
        <f>O319*H319</f>
        <v>0</v>
      </c>
      <c r="Q319" s="136">
        <v>1.847E-2</v>
      </c>
      <c r="R319" s="136">
        <f>Q319*H319</f>
        <v>7.3880000000000001E-2</v>
      </c>
      <c r="S319" s="136">
        <v>0</v>
      </c>
      <c r="T319" s="137">
        <f>S319*H319</f>
        <v>0</v>
      </c>
      <c r="AR319" s="138" t="s">
        <v>243</v>
      </c>
      <c r="AT319" s="138" t="s">
        <v>267</v>
      </c>
      <c r="AU319" s="138" t="s">
        <v>86</v>
      </c>
      <c r="AY319" s="16" t="s">
        <v>187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6" t="s">
        <v>84</v>
      </c>
      <c r="BK319" s="139">
        <f>ROUND(I319*H319,2)</f>
        <v>0</v>
      </c>
      <c r="BL319" s="16" t="s">
        <v>194</v>
      </c>
      <c r="BM319" s="138" t="s">
        <v>1302</v>
      </c>
    </row>
    <row r="320" spans="2:65" s="1" customFormat="1">
      <c r="B320" s="31"/>
      <c r="D320" s="140" t="s">
        <v>196</v>
      </c>
      <c r="F320" s="141" t="s">
        <v>1301</v>
      </c>
      <c r="I320" s="142"/>
      <c r="L320" s="31"/>
      <c r="M320" s="143"/>
      <c r="T320" s="52"/>
      <c r="AT320" s="16" t="s">
        <v>196</v>
      </c>
      <c r="AU320" s="16" t="s">
        <v>86</v>
      </c>
    </row>
    <row r="321" spans="2:65" s="1" customFormat="1" ht="21.75" customHeight="1">
      <c r="B321" s="31"/>
      <c r="C321" s="160" t="s">
        <v>554</v>
      </c>
      <c r="D321" s="160" t="s">
        <v>267</v>
      </c>
      <c r="E321" s="161" t="s">
        <v>1303</v>
      </c>
      <c r="F321" s="162" t="s">
        <v>1304</v>
      </c>
      <c r="G321" s="163" t="s">
        <v>320</v>
      </c>
      <c r="H321" s="164">
        <v>4</v>
      </c>
      <c r="I321" s="165"/>
      <c r="J321" s="166">
        <f>ROUND(I321*H321,2)</f>
        <v>0</v>
      </c>
      <c r="K321" s="162" t="s">
        <v>193</v>
      </c>
      <c r="L321" s="167"/>
      <c r="M321" s="168" t="s">
        <v>19</v>
      </c>
      <c r="N321" s="169" t="s">
        <v>47</v>
      </c>
      <c r="P321" s="136">
        <f>O321*H321</f>
        <v>0</v>
      </c>
      <c r="Q321" s="136">
        <v>3.5000000000000001E-3</v>
      </c>
      <c r="R321" s="136">
        <f>Q321*H321</f>
        <v>1.4E-2</v>
      </c>
      <c r="S321" s="136">
        <v>0</v>
      </c>
      <c r="T321" s="137">
        <f>S321*H321</f>
        <v>0</v>
      </c>
      <c r="AR321" s="138" t="s">
        <v>243</v>
      </c>
      <c r="AT321" s="138" t="s">
        <v>267</v>
      </c>
      <c r="AU321" s="138" t="s">
        <v>86</v>
      </c>
      <c r="AY321" s="16" t="s">
        <v>187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6" t="s">
        <v>84</v>
      </c>
      <c r="BK321" s="139">
        <f>ROUND(I321*H321,2)</f>
        <v>0</v>
      </c>
      <c r="BL321" s="16" t="s">
        <v>194</v>
      </c>
      <c r="BM321" s="138" t="s">
        <v>1305</v>
      </c>
    </row>
    <row r="322" spans="2:65" s="1" customFormat="1">
      <c r="B322" s="31"/>
      <c r="D322" s="140" t="s">
        <v>196</v>
      </c>
      <c r="F322" s="141" t="s">
        <v>1304</v>
      </c>
      <c r="I322" s="142"/>
      <c r="L322" s="31"/>
      <c r="M322" s="143"/>
      <c r="T322" s="52"/>
      <c r="AT322" s="16" t="s">
        <v>196</v>
      </c>
      <c r="AU322" s="16" t="s">
        <v>86</v>
      </c>
    </row>
    <row r="323" spans="2:65" s="12" customFormat="1">
      <c r="B323" s="146"/>
      <c r="D323" s="140" t="s">
        <v>200</v>
      </c>
      <c r="E323" s="147" t="s">
        <v>19</v>
      </c>
      <c r="F323" s="148" t="s">
        <v>194</v>
      </c>
      <c r="H323" s="149">
        <v>4</v>
      </c>
      <c r="I323" s="150"/>
      <c r="L323" s="146"/>
      <c r="M323" s="151"/>
      <c r="T323" s="152"/>
      <c r="AT323" s="147" t="s">
        <v>200</v>
      </c>
      <c r="AU323" s="147" t="s">
        <v>86</v>
      </c>
      <c r="AV323" s="12" t="s">
        <v>86</v>
      </c>
      <c r="AW323" s="12" t="s">
        <v>37</v>
      </c>
      <c r="AX323" s="12" t="s">
        <v>84</v>
      </c>
      <c r="AY323" s="147" t="s">
        <v>187</v>
      </c>
    </row>
    <row r="324" spans="2:65" s="1" customFormat="1" ht="24.15" customHeight="1">
      <c r="B324" s="31"/>
      <c r="C324" s="160" t="s">
        <v>560</v>
      </c>
      <c r="D324" s="160" t="s">
        <v>267</v>
      </c>
      <c r="E324" s="161" t="s">
        <v>1306</v>
      </c>
      <c r="F324" s="162" t="s">
        <v>1307</v>
      </c>
      <c r="G324" s="163" t="s">
        <v>320</v>
      </c>
      <c r="H324" s="164">
        <v>6</v>
      </c>
      <c r="I324" s="165"/>
      <c r="J324" s="166">
        <f>ROUND(I324*H324,2)</f>
        <v>0</v>
      </c>
      <c r="K324" s="162" t="s">
        <v>193</v>
      </c>
      <c r="L324" s="167"/>
      <c r="M324" s="168" t="s">
        <v>19</v>
      </c>
      <c r="N324" s="169" t="s">
        <v>47</v>
      </c>
      <c r="P324" s="136">
        <f>O324*H324</f>
        <v>0</v>
      </c>
      <c r="Q324" s="136">
        <v>2.9999999999999997E-4</v>
      </c>
      <c r="R324" s="136">
        <f>Q324*H324</f>
        <v>1.8E-3</v>
      </c>
      <c r="S324" s="136">
        <v>0</v>
      </c>
      <c r="T324" s="137">
        <f>S324*H324</f>
        <v>0</v>
      </c>
      <c r="AR324" s="138" t="s">
        <v>243</v>
      </c>
      <c r="AT324" s="138" t="s">
        <v>267</v>
      </c>
      <c r="AU324" s="138" t="s">
        <v>86</v>
      </c>
      <c r="AY324" s="16" t="s">
        <v>187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6" t="s">
        <v>84</v>
      </c>
      <c r="BK324" s="139">
        <f>ROUND(I324*H324,2)</f>
        <v>0</v>
      </c>
      <c r="BL324" s="16" t="s">
        <v>194</v>
      </c>
      <c r="BM324" s="138" t="s">
        <v>1308</v>
      </c>
    </row>
    <row r="325" spans="2:65" s="1" customFormat="1">
      <c r="B325" s="31"/>
      <c r="D325" s="140" t="s">
        <v>196</v>
      </c>
      <c r="F325" s="141" t="s">
        <v>1307</v>
      </c>
      <c r="I325" s="142"/>
      <c r="L325" s="31"/>
      <c r="M325" s="143"/>
      <c r="T325" s="52"/>
      <c r="AT325" s="16" t="s">
        <v>196</v>
      </c>
      <c r="AU325" s="16" t="s">
        <v>86</v>
      </c>
    </row>
    <row r="326" spans="2:65" s="12" customFormat="1">
      <c r="B326" s="146"/>
      <c r="D326" s="140" t="s">
        <v>200</v>
      </c>
      <c r="E326" s="147" t="s">
        <v>19</v>
      </c>
      <c r="F326" s="148" t="s">
        <v>229</v>
      </c>
      <c r="H326" s="149">
        <v>6</v>
      </c>
      <c r="I326" s="150"/>
      <c r="L326" s="146"/>
      <c r="M326" s="151"/>
      <c r="T326" s="152"/>
      <c r="AT326" s="147" t="s">
        <v>200</v>
      </c>
      <c r="AU326" s="147" t="s">
        <v>86</v>
      </c>
      <c r="AV326" s="12" t="s">
        <v>86</v>
      </c>
      <c r="AW326" s="12" t="s">
        <v>37</v>
      </c>
      <c r="AX326" s="12" t="s">
        <v>84</v>
      </c>
      <c r="AY326" s="147" t="s">
        <v>187</v>
      </c>
    </row>
    <row r="327" spans="2:65" s="1" customFormat="1" ht="16.5" customHeight="1">
      <c r="B327" s="31"/>
      <c r="C327" s="127" t="s">
        <v>564</v>
      </c>
      <c r="D327" s="127" t="s">
        <v>189</v>
      </c>
      <c r="E327" s="128" t="s">
        <v>881</v>
      </c>
      <c r="F327" s="129" t="s">
        <v>882</v>
      </c>
      <c r="G327" s="130" t="s">
        <v>320</v>
      </c>
      <c r="H327" s="131">
        <v>6</v>
      </c>
      <c r="I327" s="132"/>
      <c r="J327" s="133">
        <f>ROUND(I327*H327,2)</f>
        <v>0</v>
      </c>
      <c r="K327" s="129" t="s">
        <v>193</v>
      </c>
      <c r="L327" s="31"/>
      <c r="M327" s="134" t="s">
        <v>19</v>
      </c>
      <c r="N327" s="135" t="s">
        <v>47</v>
      </c>
      <c r="P327" s="136">
        <f>O327*H327</f>
        <v>0</v>
      </c>
      <c r="Q327" s="136">
        <v>1.3600000000000001E-3</v>
      </c>
      <c r="R327" s="136">
        <f>Q327*H327</f>
        <v>8.1600000000000006E-3</v>
      </c>
      <c r="S327" s="136">
        <v>0</v>
      </c>
      <c r="T327" s="137">
        <f>S327*H327</f>
        <v>0</v>
      </c>
      <c r="AR327" s="138" t="s">
        <v>194</v>
      </c>
      <c r="AT327" s="138" t="s">
        <v>189</v>
      </c>
      <c r="AU327" s="138" t="s">
        <v>86</v>
      </c>
      <c r="AY327" s="16" t="s">
        <v>187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6" t="s">
        <v>84</v>
      </c>
      <c r="BK327" s="139">
        <f>ROUND(I327*H327,2)</f>
        <v>0</v>
      </c>
      <c r="BL327" s="16" t="s">
        <v>194</v>
      </c>
      <c r="BM327" s="138" t="s">
        <v>1309</v>
      </c>
    </row>
    <row r="328" spans="2:65" s="1" customFormat="1" ht="19.2">
      <c r="B328" s="31"/>
      <c r="D328" s="140" t="s">
        <v>196</v>
      </c>
      <c r="F328" s="141" t="s">
        <v>884</v>
      </c>
      <c r="I328" s="142"/>
      <c r="L328" s="31"/>
      <c r="M328" s="143"/>
      <c r="T328" s="52"/>
      <c r="AT328" s="16" t="s">
        <v>196</v>
      </c>
      <c r="AU328" s="16" t="s">
        <v>86</v>
      </c>
    </row>
    <row r="329" spans="2:65" s="1" customFormat="1">
      <c r="B329" s="31"/>
      <c r="D329" s="144" t="s">
        <v>198</v>
      </c>
      <c r="F329" s="145" t="s">
        <v>885</v>
      </c>
      <c r="I329" s="142"/>
      <c r="L329" s="31"/>
      <c r="M329" s="143"/>
      <c r="T329" s="52"/>
      <c r="AT329" s="16" t="s">
        <v>198</v>
      </c>
      <c r="AU329" s="16" t="s">
        <v>86</v>
      </c>
    </row>
    <row r="330" spans="2:65" s="12" customFormat="1">
      <c r="B330" s="146"/>
      <c r="D330" s="140" t="s">
        <v>200</v>
      </c>
      <c r="E330" s="147" t="s">
        <v>19</v>
      </c>
      <c r="F330" s="148" t="s">
        <v>229</v>
      </c>
      <c r="H330" s="149">
        <v>6</v>
      </c>
      <c r="I330" s="150"/>
      <c r="L330" s="146"/>
      <c r="M330" s="151"/>
      <c r="T330" s="152"/>
      <c r="AT330" s="147" t="s">
        <v>200</v>
      </c>
      <c r="AU330" s="147" t="s">
        <v>86</v>
      </c>
      <c r="AV330" s="12" t="s">
        <v>86</v>
      </c>
      <c r="AW330" s="12" t="s">
        <v>37</v>
      </c>
      <c r="AX330" s="12" t="s">
        <v>84</v>
      </c>
      <c r="AY330" s="147" t="s">
        <v>187</v>
      </c>
    </row>
    <row r="331" spans="2:65" s="1" customFormat="1" ht="24.15" customHeight="1">
      <c r="B331" s="31"/>
      <c r="C331" s="160" t="s">
        <v>571</v>
      </c>
      <c r="D331" s="160" t="s">
        <v>267</v>
      </c>
      <c r="E331" s="161" t="s">
        <v>1310</v>
      </c>
      <c r="F331" s="162" t="s">
        <v>1311</v>
      </c>
      <c r="G331" s="163" t="s">
        <v>320</v>
      </c>
      <c r="H331" s="164">
        <v>6</v>
      </c>
      <c r="I331" s="165"/>
      <c r="J331" s="166">
        <f>ROUND(I331*H331,2)</f>
        <v>0</v>
      </c>
      <c r="K331" s="162" t="s">
        <v>193</v>
      </c>
      <c r="L331" s="167"/>
      <c r="M331" s="168" t="s">
        <v>19</v>
      </c>
      <c r="N331" s="169" t="s">
        <v>47</v>
      </c>
      <c r="P331" s="136">
        <f>O331*H331</f>
        <v>0</v>
      </c>
      <c r="Q331" s="136">
        <v>4.2999999999999997E-2</v>
      </c>
      <c r="R331" s="136">
        <f>Q331*H331</f>
        <v>0.25800000000000001</v>
      </c>
      <c r="S331" s="136">
        <v>0</v>
      </c>
      <c r="T331" s="137">
        <f>S331*H331</f>
        <v>0</v>
      </c>
      <c r="AR331" s="138" t="s">
        <v>243</v>
      </c>
      <c r="AT331" s="138" t="s">
        <v>267</v>
      </c>
      <c r="AU331" s="138" t="s">
        <v>86</v>
      </c>
      <c r="AY331" s="16" t="s">
        <v>187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84</v>
      </c>
      <c r="BK331" s="139">
        <f>ROUND(I331*H331,2)</f>
        <v>0</v>
      </c>
      <c r="BL331" s="16" t="s">
        <v>194</v>
      </c>
      <c r="BM331" s="138" t="s">
        <v>1312</v>
      </c>
    </row>
    <row r="332" spans="2:65" s="1" customFormat="1" ht="19.2">
      <c r="B332" s="31"/>
      <c r="D332" s="140" t="s">
        <v>196</v>
      </c>
      <c r="F332" s="141" t="s">
        <v>1311</v>
      </c>
      <c r="I332" s="142"/>
      <c r="L332" s="31"/>
      <c r="M332" s="143"/>
      <c r="T332" s="52"/>
      <c r="AT332" s="16" t="s">
        <v>196</v>
      </c>
      <c r="AU332" s="16" t="s">
        <v>86</v>
      </c>
    </row>
    <row r="333" spans="2:65" s="1" customFormat="1" ht="24.15" customHeight="1">
      <c r="B333" s="31"/>
      <c r="C333" s="160" t="s">
        <v>578</v>
      </c>
      <c r="D333" s="160" t="s">
        <v>267</v>
      </c>
      <c r="E333" s="161" t="s">
        <v>889</v>
      </c>
      <c r="F333" s="162" t="s">
        <v>890</v>
      </c>
      <c r="G333" s="163" t="s">
        <v>320</v>
      </c>
      <c r="H333" s="164">
        <v>6</v>
      </c>
      <c r="I333" s="165"/>
      <c r="J333" s="166">
        <f>ROUND(I333*H333,2)</f>
        <v>0</v>
      </c>
      <c r="K333" s="162" t="s">
        <v>193</v>
      </c>
      <c r="L333" s="167"/>
      <c r="M333" s="168" t="s">
        <v>19</v>
      </c>
      <c r="N333" s="169" t="s">
        <v>47</v>
      </c>
      <c r="P333" s="136">
        <f>O333*H333</f>
        <v>0</v>
      </c>
      <c r="Q333" s="136">
        <v>2.5000000000000001E-3</v>
      </c>
      <c r="R333" s="136">
        <f>Q333*H333</f>
        <v>1.4999999999999999E-2</v>
      </c>
      <c r="S333" s="136">
        <v>0</v>
      </c>
      <c r="T333" s="137">
        <f>S333*H333</f>
        <v>0</v>
      </c>
      <c r="AR333" s="138" t="s">
        <v>243</v>
      </c>
      <c r="AT333" s="138" t="s">
        <v>267</v>
      </c>
      <c r="AU333" s="138" t="s">
        <v>86</v>
      </c>
      <c r="AY333" s="16" t="s">
        <v>187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84</v>
      </c>
      <c r="BK333" s="139">
        <f>ROUND(I333*H333,2)</f>
        <v>0</v>
      </c>
      <c r="BL333" s="16" t="s">
        <v>194</v>
      </c>
      <c r="BM333" s="138" t="s">
        <v>1313</v>
      </c>
    </row>
    <row r="334" spans="2:65" s="1" customFormat="1">
      <c r="B334" s="31"/>
      <c r="D334" s="140" t="s">
        <v>196</v>
      </c>
      <c r="F334" s="141" t="s">
        <v>890</v>
      </c>
      <c r="I334" s="142"/>
      <c r="L334" s="31"/>
      <c r="M334" s="143"/>
      <c r="T334" s="52"/>
      <c r="AT334" s="16" t="s">
        <v>196</v>
      </c>
      <c r="AU334" s="16" t="s">
        <v>86</v>
      </c>
    </row>
    <row r="335" spans="2:65" s="12" customFormat="1">
      <c r="B335" s="146"/>
      <c r="D335" s="140" t="s">
        <v>200</v>
      </c>
      <c r="E335" s="147" t="s">
        <v>19</v>
      </c>
      <c r="F335" s="148" t="s">
        <v>229</v>
      </c>
      <c r="H335" s="149">
        <v>6</v>
      </c>
      <c r="I335" s="150"/>
      <c r="L335" s="146"/>
      <c r="M335" s="151"/>
      <c r="T335" s="152"/>
      <c r="AT335" s="147" t="s">
        <v>200</v>
      </c>
      <c r="AU335" s="147" t="s">
        <v>86</v>
      </c>
      <c r="AV335" s="12" t="s">
        <v>86</v>
      </c>
      <c r="AW335" s="12" t="s">
        <v>37</v>
      </c>
      <c r="AX335" s="12" t="s">
        <v>84</v>
      </c>
      <c r="AY335" s="147" t="s">
        <v>187</v>
      </c>
    </row>
    <row r="336" spans="2:65" s="1" customFormat="1" ht="24.15" customHeight="1">
      <c r="B336" s="31"/>
      <c r="C336" s="127" t="s">
        <v>585</v>
      </c>
      <c r="D336" s="127" t="s">
        <v>189</v>
      </c>
      <c r="E336" s="128" t="s">
        <v>1314</v>
      </c>
      <c r="F336" s="129" t="s">
        <v>1315</v>
      </c>
      <c r="G336" s="130" t="s">
        <v>320</v>
      </c>
      <c r="H336" s="131">
        <v>2</v>
      </c>
      <c r="I336" s="132"/>
      <c r="J336" s="133">
        <f>ROUND(I336*H336,2)</f>
        <v>0</v>
      </c>
      <c r="K336" s="129" t="s">
        <v>193</v>
      </c>
      <c r="L336" s="31"/>
      <c r="M336" s="134" t="s">
        <v>19</v>
      </c>
      <c r="N336" s="135" t="s">
        <v>47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194</v>
      </c>
      <c r="AT336" s="138" t="s">
        <v>189</v>
      </c>
      <c r="AU336" s="138" t="s">
        <v>86</v>
      </c>
      <c r="AY336" s="16" t="s">
        <v>187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6" t="s">
        <v>84</v>
      </c>
      <c r="BK336" s="139">
        <f>ROUND(I336*H336,2)</f>
        <v>0</v>
      </c>
      <c r="BL336" s="16" t="s">
        <v>194</v>
      </c>
      <c r="BM336" s="138" t="s">
        <v>1316</v>
      </c>
    </row>
    <row r="337" spans="2:65" s="1" customFormat="1" ht="28.8">
      <c r="B337" s="31"/>
      <c r="D337" s="140" t="s">
        <v>196</v>
      </c>
      <c r="F337" s="141" t="s">
        <v>1317</v>
      </c>
      <c r="I337" s="142"/>
      <c r="L337" s="31"/>
      <c r="M337" s="143"/>
      <c r="T337" s="52"/>
      <c r="AT337" s="16" t="s">
        <v>196</v>
      </c>
      <c r="AU337" s="16" t="s">
        <v>86</v>
      </c>
    </row>
    <row r="338" spans="2:65" s="1" customFormat="1">
      <c r="B338" s="31"/>
      <c r="D338" s="144" t="s">
        <v>198</v>
      </c>
      <c r="F338" s="145" t="s">
        <v>1318</v>
      </c>
      <c r="I338" s="142"/>
      <c r="L338" s="31"/>
      <c r="M338" s="143"/>
      <c r="T338" s="52"/>
      <c r="AT338" s="16" t="s">
        <v>198</v>
      </c>
      <c r="AU338" s="16" t="s">
        <v>86</v>
      </c>
    </row>
    <row r="339" spans="2:65" s="12" customFormat="1">
      <c r="B339" s="146"/>
      <c r="D339" s="140" t="s">
        <v>200</v>
      </c>
      <c r="E339" s="147" t="s">
        <v>19</v>
      </c>
      <c r="F339" s="148" t="s">
        <v>86</v>
      </c>
      <c r="H339" s="149">
        <v>2</v>
      </c>
      <c r="I339" s="150"/>
      <c r="L339" s="146"/>
      <c r="M339" s="151"/>
      <c r="T339" s="152"/>
      <c r="AT339" s="147" t="s">
        <v>200</v>
      </c>
      <c r="AU339" s="147" t="s">
        <v>86</v>
      </c>
      <c r="AV339" s="12" t="s">
        <v>86</v>
      </c>
      <c r="AW339" s="12" t="s">
        <v>37</v>
      </c>
      <c r="AX339" s="12" t="s">
        <v>84</v>
      </c>
      <c r="AY339" s="147" t="s">
        <v>187</v>
      </c>
    </row>
    <row r="340" spans="2:65" s="1" customFormat="1" ht="24.15" customHeight="1">
      <c r="B340" s="31"/>
      <c r="C340" s="160" t="s">
        <v>589</v>
      </c>
      <c r="D340" s="160" t="s">
        <v>267</v>
      </c>
      <c r="E340" s="161" t="s">
        <v>1319</v>
      </c>
      <c r="F340" s="162" t="s">
        <v>1320</v>
      </c>
      <c r="G340" s="163" t="s">
        <v>320</v>
      </c>
      <c r="H340" s="164">
        <v>2</v>
      </c>
      <c r="I340" s="165"/>
      <c r="J340" s="166">
        <f>ROUND(I340*H340,2)</f>
        <v>0</v>
      </c>
      <c r="K340" s="162" t="s">
        <v>193</v>
      </c>
      <c r="L340" s="167"/>
      <c r="M340" s="168" t="s">
        <v>19</v>
      </c>
      <c r="N340" s="169" t="s">
        <v>47</v>
      </c>
      <c r="P340" s="136">
        <f>O340*H340</f>
        <v>0</v>
      </c>
      <c r="Q340" s="136">
        <v>2.7E-2</v>
      </c>
      <c r="R340" s="136">
        <f>Q340*H340</f>
        <v>5.3999999999999999E-2</v>
      </c>
      <c r="S340" s="136">
        <v>0</v>
      </c>
      <c r="T340" s="137">
        <f>S340*H340</f>
        <v>0</v>
      </c>
      <c r="AR340" s="138" t="s">
        <v>243</v>
      </c>
      <c r="AT340" s="138" t="s">
        <v>267</v>
      </c>
      <c r="AU340" s="138" t="s">
        <v>86</v>
      </c>
      <c r="AY340" s="16" t="s">
        <v>187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6" t="s">
        <v>84</v>
      </c>
      <c r="BK340" s="139">
        <f>ROUND(I340*H340,2)</f>
        <v>0</v>
      </c>
      <c r="BL340" s="16" t="s">
        <v>194</v>
      </c>
      <c r="BM340" s="138" t="s">
        <v>1321</v>
      </c>
    </row>
    <row r="341" spans="2:65" s="1" customFormat="1" ht="19.2">
      <c r="B341" s="31"/>
      <c r="D341" s="140" t="s">
        <v>196</v>
      </c>
      <c r="F341" s="141" t="s">
        <v>1320</v>
      </c>
      <c r="I341" s="142"/>
      <c r="L341" s="31"/>
      <c r="M341" s="143"/>
      <c r="T341" s="52"/>
      <c r="AT341" s="16" t="s">
        <v>196</v>
      </c>
      <c r="AU341" s="16" t="s">
        <v>86</v>
      </c>
    </row>
    <row r="342" spans="2:65" s="1" customFormat="1" ht="24.15" customHeight="1">
      <c r="B342" s="31"/>
      <c r="C342" s="160" t="s">
        <v>595</v>
      </c>
      <c r="D342" s="160" t="s">
        <v>267</v>
      </c>
      <c r="E342" s="161" t="s">
        <v>1322</v>
      </c>
      <c r="F342" s="162" t="s">
        <v>1323</v>
      </c>
      <c r="G342" s="163" t="s">
        <v>320</v>
      </c>
      <c r="H342" s="164">
        <v>2</v>
      </c>
      <c r="I342" s="165"/>
      <c r="J342" s="166">
        <f>ROUND(I342*H342,2)</f>
        <v>0</v>
      </c>
      <c r="K342" s="162" t="s">
        <v>193</v>
      </c>
      <c r="L342" s="167"/>
      <c r="M342" s="168" t="s">
        <v>19</v>
      </c>
      <c r="N342" s="169" t="s">
        <v>47</v>
      </c>
      <c r="P342" s="136">
        <f>O342*H342</f>
        <v>0</v>
      </c>
      <c r="Q342" s="136">
        <v>4.0000000000000001E-3</v>
      </c>
      <c r="R342" s="136">
        <f>Q342*H342</f>
        <v>8.0000000000000002E-3</v>
      </c>
      <c r="S342" s="136">
        <v>0</v>
      </c>
      <c r="T342" s="137">
        <f>S342*H342</f>
        <v>0</v>
      </c>
      <c r="AR342" s="138" t="s">
        <v>243</v>
      </c>
      <c r="AT342" s="138" t="s">
        <v>267</v>
      </c>
      <c r="AU342" s="138" t="s">
        <v>86</v>
      </c>
      <c r="AY342" s="16" t="s">
        <v>187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6" t="s">
        <v>84</v>
      </c>
      <c r="BK342" s="139">
        <f>ROUND(I342*H342,2)</f>
        <v>0</v>
      </c>
      <c r="BL342" s="16" t="s">
        <v>194</v>
      </c>
      <c r="BM342" s="138" t="s">
        <v>1324</v>
      </c>
    </row>
    <row r="343" spans="2:65" s="1" customFormat="1">
      <c r="B343" s="31"/>
      <c r="D343" s="140" t="s">
        <v>196</v>
      </c>
      <c r="F343" s="141" t="s">
        <v>1323</v>
      </c>
      <c r="I343" s="142"/>
      <c r="L343" s="31"/>
      <c r="M343" s="143"/>
      <c r="T343" s="52"/>
      <c r="AT343" s="16" t="s">
        <v>196</v>
      </c>
      <c r="AU343" s="16" t="s">
        <v>86</v>
      </c>
    </row>
    <row r="344" spans="2:65" s="12" customFormat="1">
      <c r="B344" s="146"/>
      <c r="D344" s="140" t="s">
        <v>200</v>
      </c>
      <c r="E344" s="147" t="s">
        <v>19</v>
      </c>
      <c r="F344" s="148" t="s">
        <v>86</v>
      </c>
      <c r="H344" s="149">
        <v>2</v>
      </c>
      <c r="I344" s="150"/>
      <c r="L344" s="146"/>
      <c r="M344" s="151"/>
      <c r="T344" s="152"/>
      <c r="AT344" s="147" t="s">
        <v>200</v>
      </c>
      <c r="AU344" s="147" t="s">
        <v>86</v>
      </c>
      <c r="AV344" s="12" t="s">
        <v>86</v>
      </c>
      <c r="AW344" s="12" t="s">
        <v>37</v>
      </c>
      <c r="AX344" s="12" t="s">
        <v>84</v>
      </c>
      <c r="AY344" s="147" t="s">
        <v>187</v>
      </c>
    </row>
    <row r="345" spans="2:65" s="1" customFormat="1" ht="16.5" customHeight="1">
      <c r="B345" s="31"/>
      <c r="C345" s="127" t="s">
        <v>599</v>
      </c>
      <c r="D345" s="127" t="s">
        <v>189</v>
      </c>
      <c r="E345" s="128" t="s">
        <v>518</v>
      </c>
      <c r="F345" s="129" t="s">
        <v>519</v>
      </c>
      <c r="G345" s="130" t="s">
        <v>320</v>
      </c>
      <c r="H345" s="131">
        <v>1</v>
      </c>
      <c r="I345" s="132"/>
      <c r="J345" s="133">
        <f>ROUND(I345*H345,2)</f>
        <v>0</v>
      </c>
      <c r="K345" s="129" t="s">
        <v>193</v>
      </c>
      <c r="L345" s="31"/>
      <c r="M345" s="134" t="s">
        <v>19</v>
      </c>
      <c r="N345" s="135" t="s">
        <v>47</v>
      </c>
      <c r="P345" s="136">
        <f>O345*H345</f>
        <v>0</v>
      </c>
      <c r="Q345" s="136">
        <v>1.66E-3</v>
      </c>
      <c r="R345" s="136">
        <f>Q345*H345</f>
        <v>1.66E-3</v>
      </c>
      <c r="S345" s="136">
        <v>0</v>
      </c>
      <c r="T345" s="137">
        <f>S345*H345</f>
        <v>0</v>
      </c>
      <c r="AR345" s="138" t="s">
        <v>194</v>
      </c>
      <c r="AT345" s="138" t="s">
        <v>189</v>
      </c>
      <c r="AU345" s="138" t="s">
        <v>86</v>
      </c>
      <c r="AY345" s="16" t="s">
        <v>187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84</v>
      </c>
      <c r="BK345" s="139">
        <f>ROUND(I345*H345,2)</f>
        <v>0</v>
      </c>
      <c r="BL345" s="16" t="s">
        <v>194</v>
      </c>
      <c r="BM345" s="138" t="s">
        <v>1325</v>
      </c>
    </row>
    <row r="346" spans="2:65" s="1" customFormat="1" ht="19.2">
      <c r="B346" s="31"/>
      <c r="D346" s="140" t="s">
        <v>196</v>
      </c>
      <c r="F346" s="141" t="s">
        <v>521</v>
      </c>
      <c r="I346" s="142"/>
      <c r="L346" s="31"/>
      <c r="M346" s="143"/>
      <c r="T346" s="52"/>
      <c r="AT346" s="16" t="s">
        <v>196</v>
      </c>
      <c r="AU346" s="16" t="s">
        <v>86</v>
      </c>
    </row>
    <row r="347" spans="2:65" s="1" customFormat="1">
      <c r="B347" s="31"/>
      <c r="D347" s="144" t="s">
        <v>198</v>
      </c>
      <c r="F347" s="145" t="s">
        <v>522</v>
      </c>
      <c r="I347" s="142"/>
      <c r="L347" s="31"/>
      <c r="M347" s="143"/>
      <c r="T347" s="52"/>
      <c r="AT347" s="16" t="s">
        <v>198</v>
      </c>
      <c r="AU347" s="16" t="s">
        <v>86</v>
      </c>
    </row>
    <row r="348" spans="2:65" s="12" customFormat="1">
      <c r="B348" s="146"/>
      <c r="D348" s="140" t="s">
        <v>200</v>
      </c>
      <c r="E348" s="147" t="s">
        <v>19</v>
      </c>
      <c r="F348" s="148" t="s">
        <v>84</v>
      </c>
      <c r="H348" s="149">
        <v>1</v>
      </c>
      <c r="I348" s="150"/>
      <c r="L348" s="146"/>
      <c r="M348" s="151"/>
      <c r="T348" s="152"/>
      <c r="AT348" s="147" t="s">
        <v>200</v>
      </c>
      <c r="AU348" s="147" t="s">
        <v>86</v>
      </c>
      <c r="AV348" s="12" t="s">
        <v>86</v>
      </c>
      <c r="AW348" s="12" t="s">
        <v>37</v>
      </c>
      <c r="AX348" s="12" t="s">
        <v>84</v>
      </c>
      <c r="AY348" s="147" t="s">
        <v>187</v>
      </c>
    </row>
    <row r="349" spans="2:65" s="1" customFormat="1" ht="24.15" customHeight="1">
      <c r="B349" s="31"/>
      <c r="C349" s="160" t="s">
        <v>603</v>
      </c>
      <c r="D349" s="160" t="s">
        <v>267</v>
      </c>
      <c r="E349" s="161" t="s">
        <v>524</v>
      </c>
      <c r="F349" s="162" t="s">
        <v>525</v>
      </c>
      <c r="G349" s="163" t="s">
        <v>320</v>
      </c>
      <c r="H349" s="164">
        <v>1</v>
      </c>
      <c r="I349" s="165"/>
      <c r="J349" s="166">
        <f>ROUND(I349*H349,2)</f>
        <v>0</v>
      </c>
      <c r="K349" s="162" t="s">
        <v>193</v>
      </c>
      <c r="L349" s="167"/>
      <c r="M349" s="168" t="s">
        <v>19</v>
      </c>
      <c r="N349" s="169" t="s">
        <v>47</v>
      </c>
      <c r="P349" s="136">
        <f>O349*H349</f>
        <v>0</v>
      </c>
      <c r="Q349" s="136">
        <v>0.02</v>
      </c>
      <c r="R349" s="136">
        <f>Q349*H349</f>
        <v>0.02</v>
      </c>
      <c r="S349" s="136">
        <v>0</v>
      </c>
      <c r="T349" s="137">
        <f>S349*H349</f>
        <v>0</v>
      </c>
      <c r="AR349" s="138" t="s">
        <v>243</v>
      </c>
      <c r="AT349" s="138" t="s">
        <v>267</v>
      </c>
      <c r="AU349" s="138" t="s">
        <v>86</v>
      </c>
      <c r="AY349" s="16" t="s">
        <v>187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84</v>
      </c>
      <c r="BK349" s="139">
        <f>ROUND(I349*H349,2)</f>
        <v>0</v>
      </c>
      <c r="BL349" s="16" t="s">
        <v>194</v>
      </c>
      <c r="BM349" s="138" t="s">
        <v>1326</v>
      </c>
    </row>
    <row r="350" spans="2:65" s="1" customFormat="1" ht="19.2">
      <c r="B350" s="31"/>
      <c r="D350" s="140" t="s">
        <v>196</v>
      </c>
      <c r="F350" s="141" t="s">
        <v>525</v>
      </c>
      <c r="I350" s="142"/>
      <c r="L350" s="31"/>
      <c r="M350" s="143"/>
      <c r="T350" s="52"/>
      <c r="AT350" s="16" t="s">
        <v>196</v>
      </c>
      <c r="AU350" s="16" t="s">
        <v>86</v>
      </c>
    </row>
    <row r="351" spans="2:65" s="1" customFormat="1" ht="21.75" customHeight="1">
      <c r="B351" s="31"/>
      <c r="C351" s="127" t="s">
        <v>607</v>
      </c>
      <c r="D351" s="127" t="s">
        <v>189</v>
      </c>
      <c r="E351" s="128" t="s">
        <v>528</v>
      </c>
      <c r="F351" s="129" t="s">
        <v>529</v>
      </c>
      <c r="G351" s="130" t="s">
        <v>460</v>
      </c>
      <c r="H351" s="131">
        <v>905.85</v>
      </c>
      <c r="I351" s="132"/>
      <c r="J351" s="133">
        <f>ROUND(I351*H351,2)</f>
        <v>0</v>
      </c>
      <c r="K351" s="129" t="s">
        <v>193</v>
      </c>
      <c r="L351" s="31"/>
      <c r="M351" s="134" t="s">
        <v>19</v>
      </c>
      <c r="N351" s="135" t="s">
        <v>47</v>
      </c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AR351" s="138" t="s">
        <v>194</v>
      </c>
      <c r="AT351" s="138" t="s">
        <v>189</v>
      </c>
      <c r="AU351" s="138" t="s">
        <v>86</v>
      </c>
      <c r="AY351" s="16" t="s">
        <v>187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6" t="s">
        <v>84</v>
      </c>
      <c r="BK351" s="139">
        <f>ROUND(I351*H351,2)</f>
        <v>0</v>
      </c>
      <c r="BL351" s="16" t="s">
        <v>194</v>
      </c>
      <c r="BM351" s="138" t="s">
        <v>1327</v>
      </c>
    </row>
    <row r="352" spans="2:65" s="1" customFormat="1">
      <c r="B352" s="31"/>
      <c r="D352" s="140" t="s">
        <v>196</v>
      </c>
      <c r="F352" s="141" t="s">
        <v>531</v>
      </c>
      <c r="I352" s="142"/>
      <c r="L352" s="31"/>
      <c r="M352" s="143"/>
      <c r="T352" s="52"/>
      <c r="AT352" s="16" t="s">
        <v>196</v>
      </c>
      <c r="AU352" s="16" t="s">
        <v>86</v>
      </c>
    </row>
    <row r="353" spans="2:65" s="1" customFormat="1">
      <c r="B353" s="31"/>
      <c r="D353" s="144" t="s">
        <v>198</v>
      </c>
      <c r="F353" s="145" t="s">
        <v>532</v>
      </c>
      <c r="I353" s="142"/>
      <c r="L353" s="31"/>
      <c r="M353" s="143"/>
      <c r="T353" s="52"/>
      <c r="AT353" s="16" t="s">
        <v>198</v>
      </c>
      <c r="AU353" s="16" t="s">
        <v>86</v>
      </c>
    </row>
    <row r="354" spans="2:65" s="12" customFormat="1">
      <c r="B354" s="146"/>
      <c r="D354" s="140" t="s">
        <v>200</v>
      </c>
      <c r="E354" s="147" t="s">
        <v>19</v>
      </c>
      <c r="F354" s="148" t="s">
        <v>716</v>
      </c>
      <c r="H354" s="149">
        <v>905.85</v>
      </c>
      <c r="I354" s="150"/>
      <c r="L354" s="146"/>
      <c r="M354" s="151"/>
      <c r="T354" s="152"/>
      <c r="AT354" s="147" t="s">
        <v>200</v>
      </c>
      <c r="AU354" s="147" t="s">
        <v>86</v>
      </c>
      <c r="AV354" s="12" t="s">
        <v>86</v>
      </c>
      <c r="AW354" s="12" t="s">
        <v>37</v>
      </c>
      <c r="AX354" s="12" t="s">
        <v>84</v>
      </c>
      <c r="AY354" s="147" t="s">
        <v>187</v>
      </c>
    </row>
    <row r="355" spans="2:65" s="1" customFormat="1" ht="24.15" customHeight="1">
      <c r="B355" s="31"/>
      <c r="C355" s="127" t="s">
        <v>613</v>
      </c>
      <c r="D355" s="127" t="s">
        <v>189</v>
      </c>
      <c r="E355" s="128" t="s">
        <v>534</v>
      </c>
      <c r="F355" s="129" t="s">
        <v>535</v>
      </c>
      <c r="G355" s="130" t="s">
        <v>460</v>
      </c>
      <c r="H355" s="131">
        <v>905.85</v>
      </c>
      <c r="I355" s="132"/>
      <c r="J355" s="133">
        <f>ROUND(I355*H355,2)</f>
        <v>0</v>
      </c>
      <c r="K355" s="129" t="s">
        <v>193</v>
      </c>
      <c r="L355" s="31"/>
      <c r="M355" s="134" t="s">
        <v>19</v>
      </c>
      <c r="N355" s="135" t="s">
        <v>47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194</v>
      </c>
      <c r="AT355" s="138" t="s">
        <v>189</v>
      </c>
      <c r="AU355" s="138" t="s">
        <v>86</v>
      </c>
      <c r="AY355" s="16" t="s">
        <v>187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6" t="s">
        <v>84</v>
      </c>
      <c r="BK355" s="139">
        <f>ROUND(I355*H355,2)</f>
        <v>0</v>
      </c>
      <c r="BL355" s="16" t="s">
        <v>194</v>
      </c>
      <c r="BM355" s="138" t="s">
        <v>1328</v>
      </c>
    </row>
    <row r="356" spans="2:65" s="1" customFormat="1">
      <c r="B356" s="31"/>
      <c r="D356" s="140" t="s">
        <v>196</v>
      </c>
      <c r="F356" s="141" t="s">
        <v>535</v>
      </c>
      <c r="I356" s="142"/>
      <c r="L356" s="31"/>
      <c r="M356" s="143"/>
      <c r="T356" s="52"/>
      <c r="AT356" s="16" t="s">
        <v>196</v>
      </c>
      <c r="AU356" s="16" t="s">
        <v>86</v>
      </c>
    </row>
    <row r="357" spans="2:65" s="1" customFormat="1">
      <c r="B357" s="31"/>
      <c r="D357" s="144" t="s">
        <v>198</v>
      </c>
      <c r="F357" s="145" t="s">
        <v>537</v>
      </c>
      <c r="I357" s="142"/>
      <c r="L357" s="31"/>
      <c r="M357" s="143"/>
      <c r="T357" s="52"/>
      <c r="AT357" s="16" t="s">
        <v>198</v>
      </c>
      <c r="AU357" s="16" t="s">
        <v>86</v>
      </c>
    </row>
    <row r="358" spans="2:65" s="12" customFormat="1">
      <c r="B358" s="146"/>
      <c r="D358" s="140" t="s">
        <v>200</v>
      </c>
      <c r="E358" s="147" t="s">
        <v>19</v>
      </c>
      <c r="F358" s="148" t="s">
        <v>716</v>
      </c>
      <c r="H358" s="149">
        <v>905.85</v>
      </c>
      <c r="I358" s="150"/>
      <c r="L358" s="146"/>
      <c r="M358" s="151"/>
      <c r="T358" s="152"/>
      <c r="AT358" s="147" t="s">
        <v>200</v>
      </c>
      <c r="AU358" s="147" t="s">
        <v>86</v>
      </c>
      <c r="AV358" s="12" t="s">
        <v>86</v>
      </c>
      <c r="AW358" s="12" t="s">
        <v>37</v>
      </c>
      <c r="AX358" s="12" t="s">
        <v>84</v>
      </c>
      <c r="AY358" s="147" t="s">
        <v>187</v>
      </c>
    </row>
    <row r="359" spans="2:65" s="1" customFormat="1" ht="24.15" customHeight="1">
      <c r="B359" s="31"/>
      <c r="C359" s="127" t="s">
        <v>620</v>
      </c>
      <c r="D359" s="127" t="s">
        <v>189</v>
      </c>
      <c r="E359" s="128" t="s">
        <v>539</v>
      </c>
      <c r="F359" s="129" t="s">
        <v>540</v>
      </c>
      <c r="G359" s="130" t="s">
        <v>320</v>
      </c>
      <c r="H359" s="131">
        <v>6</v>
      </c>
      <c r="I359" s="132"/>
      <c r="J359" s="133">
        <f>ROUND(I359*H359,2)</f>
        <v>0</v>
      </c>
      <c r="K359" s="129" t="s">
        <v>193</v>
      </c>
      <c r="L359" s="31"/>
      <c r="M359" s="134" t="s">
        <v>19</v>
      </c>
      <c r="N359" s="135" t="s">
        <v>47</v>
      </c>
      <c r="P359" s="136">
        <f>O359*H359</f>
        <v>0</v>
      </c>
      <c r="Q359" s="136">
        <v>0.45937</v>
      </c>
      <c r="R359" s="136">
        <f>Q359*H359</f>
        <v>2.7562199999999999</v>
      </c>
      <c r="S359" s="136">
        <v>0</v>
      </c>
      <c r="T359" s="137">
        <f>S359*H359</f>
        <v>0</v>
      </c>
      <c r="AR359" s="138" t="s">
        <v>194</v>
      </c>
      <c r="AT359" s="138" t="s">
        <v>189</v>
      </c>
      <c r="AU359" s="138" t="s">
        <v>86</v>
      </c>
      <c r="AY359" s="16" t="s">
        <v>187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6" t="s">
        <v>84</v>
      </c>
      <c r="BK359" s="139">
        <f>ROUND(I359*H359,2)</f>
        <v>0</v>
      </c>
      <c r="BL359" s="16" t="s">
        <v>194</v>
      </c>
      <c r="BM359" s="138" t="s">
        <v>1329</v>
      </c>
    </row>
    <row r="360" spans="2:65" s="1" customFormat="1" ht="19.2">
      <c r="B360" s="31"/>
      <c r="D360" s="140" t="s">
        <v>196</v>
      </c>
      <c r="F360" s="141" t="s">
        <v>542</v>
      </c>
      <c r="I360" s="142"/>
      <c r="L360" s="31"/>
      <c r="M360" s="143"/>
      <c r="T360" s="52"/>
      <c r="AT360" s="16" t="s">
        <v>196</v>
      </c>
      <c r="AU360" s="16" t="s">
        <v>86</v>
      </c>
    </row>
    <row r="361" spans="2:65" s="1" customFormat="1">
      <c r="B361" s="31"/>
      <c r="D361" s="144" t="s">
        <v>198</v>
      </c>
      <c r="F361" s="145" t="s">
        <v>543</v>
      </c>
      <c r="I361" s="142"/>
      <c r="L361" s="31"/>
      <c r="M361" s="143"/>
      <c r="T361" s="52"/>
      <c r="AT361" s="16" t="s">
        <v>198</v>
      </c>
      <c r="AU361" s="16" t="s">
        <v>86</v>
      </c>
    </row>
    <row r="362" spans="2:65" s="12" customFormat="1">
      <c r="B362" s="146"/>
      <c r="D362" s="140" t="s">
        <v>200</v>
      </c>
      <c r="E362" s="147" t="s">
        <v>19</v>
      </c>
      <c r="F362" s="148" t="s">
        <v>1330</v>
      </c>
      <c r="H362" s="149">
        <v>6</v>
      </c>
      <c r="I362" s="150"/>
      <c r="L362" s="146"/>
      <c r="M362" s="151"/>
      <c r="T362" s="152"/>
      <c r="AT362" s="147" t="s">
        <v>200</v>
      </c>
      <c r="AU362" s="147" t="s">
        <v>86</v>
      </c>
      <c r="AV362" s="12" t="s">
        <v>86</v>
      </c>
      <c r="AW362" s="12" t="s">
        <v>37</v>
      </c>
      <c r="AX362" s="12" t="s">
        <v>84</v>
      </c>
      <c r="AY362" s="147" t="s">
        <v>187</v>
      </c>
    </row>
    <row r="363" spans="2:65" s="1" customFormat="1" ht="24.15" customHeight="1">
      <c r="B363" s="31"/>
      <c r="C363" s="127" t="s">
        <v>629</v>
      </c>
      <c r="D363" s="127" t="s">
        <v>189</v>
      </c>
      <c r="E363" s="128" t="s">
        <v>1331</v>
      </c>
      <c r="F363" s="129" t="s">
        <v>1332</v>
      </c>
      <c r="G363" s="130" t="s">
        <v>320</v>
      </c>
      <c r="H363" s="131">
        <v>1</v>
      </c>
      <c r="I363" s="132"/>
      <c r="J363" s="133">
        <f>ROUND(I363*H363,2)</f>
        <v>0</v>
      </c>
      <c r="K363" s="129" t="s">
        <v>193</v>
      </c>
      <c r="L363" s="31"/>
      <c r="M363" s="134" t="s">
        <v>19</v>
      </c>
      <c r="N363" s="135" t="s">
        <v>47</v>
      </c>
      <c r="P363" s="136">
        <f>O363*H363</f>
        <v>0</v>
      </c>
      <c r="Q363" s="136">
        <v>0.38627</v>
      </c>
      <c r="R363" s="136">
        <f>Q363*H363</f>
        <v>0.38627</v>
      </c>
      <c r="S363" s="136">
        <v>0</v>
      </c>
      <c r="T363" s="137">
        <f>S363*H363</f>
        <v>0</v>
      </c>
      <c r="AR363" s="138" t="s">
        <v>194</v>
      </c>
      <c r="AT363" s="138" t="s">
        <v>189</v>
      </c>
      <c r="AU363" s="138" t="s">
        <v>86</v>
      </c>
      <c r="AY363" s="16" t="s">
        <v>187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6" t="s">
        <v>84</v>
      </c>
      <c r="BK363" s="139">
        <f>ROUND(I363*H363,2)</f>
        <v>0</v>
      </c>
      <c r="BL363" s="16" t="s">
        <v>194</v>
      </c>
      <c r="BM363" s="138" t="s">
        <v>1333</v>
      </c>
    </row>
    <row r="364" spans="2:65" s="1" customFormat="1" ht="19.2">
      <c r="B364" s="31"/>
      <c r="D364" s="140" t="s">
        <v>196</v>
      </c>
      <c r="F364" s="141" t="s">
        <v>1334</v>
      </c>
      <c r="I364" s="142"/>
      <c r="L364" s="31"/>
      <c r="M364" s="143"/>
      <c r="T364" s="52"/>
      <c r="AT364" s="16" t="s">
        <v>196</v>
      </c>
      <c r="AU364" s="16" t="s">
        <v>86</v>
      </c>
    </row>
    <row r="365" spans="2:65" s="1" customFormat="1">
      <c r="B365" s="31"/>
      <c r="D365" s="144" t="s">
        <v>198</v>
      </c>
      <c r="F365" s="145" t="s">
        <v>1335</v>
      </c>
      <c r="I365" s="142"/>
      <c r="L365" s="31"/>
      <c r="M365" s="143"/>
      <c r="T365" s="52"/>
      <c r="AT365" s="16" t="s">
        <v>198</v>
      </c>
      <c r="AU365" s="16" t="s">
        <v>86</v>
      </c>
    </row>
    <row r="366" spans="2:65" s="12" customFormat="1">
      <c r="B366" s="146"/>
      <c r="D366" s="140" t="s">
        <v>200</v>
      </c>
      <c r="E366" s="147" t="s">
        <v>19</v>
      </c>
      <c r="F366" s="148" t="s">
        <v>84</v>
      </c>
      <c r="H366" s="149">
        <v>1</v>
      </c>
      <c r="I366" s="150"/>
      <c r="L366" s="146"/>
      <c r="M366" s="151"/>
      <c r="T366" s="152"/>
      <c r="AT366" s="147" t="s">
        <v>200</v>
      </c>
      <c r="AU366" s="147" t="s">
        <v>86</v>
      </c>
      <c r="AV366" s="12" t="s">
        <v>86</v>
      </c>
      <c r="AW366" s="12" t="s">
        <v>37</v>
      </c>
      <c r="AX366" s="12" t="s">
        <v>84</v>
      </c>
      <c r="AY366" s="147" t="s">
        <v>187</v>
      </c>
    </row>
    <row r="367" spans="2:65" s="1" customFormat="1" ht="24.15" customHeight="1">
      <c r="B367" s="31"/>
      <c r="C367" s="160" t="s">
        <v>635</v>
      </c>
      <c r="D367" s="160" t="s">
        <v>267</v>
      </c>
      <c r="E367" s="161" t="s">
        <v>1336</v>
      </c>
      <c r="F367" s="162" t="s">
        <v>1337</v>
      </c>
      <c r="G367" s="163" t="s">
        <v>320</v>
      </c>
      <c r="H367" s="164">
        <v>1</v>
      </c>
      <c r="I367" s="165"/>
      <c r="J367" s="166">
        <f>ROUND(I367*H367,2)</f>
        <v>0</v>
      </c>
      <c r="K367" s="162" t="s">
        <v>193</v>
      </c>
      <c r="L367" s="167"/>
      <c r="M367" s="168" t="s">
        <v>19</v>
      </c>
      <c r="N367" s="169" t="s">
        <v>47</v>
      </c>
      <c r="P367" s="136">
        <f>O367*H367</f>
        <v>0</v>
      </c>
      <c r="Q367" s="136">
        <v>2.9870000000000001</v>
      </c>
      <c r="R367" s="136">
        <f>Q367*H367</f>
        <v>2.9870000000000001</v>
      </c>
      <c r="S367" s="136">
        <v>0</v>
      </c>
      <c r="T367" s="137">
        <f>S367*H367</f>
        <v>0</v>
      </c>
      <c r="AR367" s="138" t="s">
        <v>243</v>
      </c>
      <c r="AT367" s="138" t="s">
        <v>267</v>
      </c>
      <c r="AU367" s="138" t="s">
        <v>86</v>
      </c>
      <c r="AY367" s="16" t="s">
        <v>187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84</v>
      </c>
      <c r="BK367" s="139">
        <f>ROUND(I367*H367,2)</f>
        <v>0</v>
      </c>
      <c r="BL367" s="16" t="s">
        <v>194</v>
      </c>
      <c r="BM367" s="138" t="s">
        <v>1338</v>
      </c>
    </row>
    <row r="368" spans="2:65" s="1" customFormat="1">
      <c r="B368" s="31"/>
      <c r="D368" s="140" t="s">
        <v>196</v>
      </c>
      <c r="F368" s="141" t="s">
        <v>1337</v>
      </c>
      <c r="I368" s="142"/>
      <c r="L368" s="31"/>
      <c r="M368" s="143"/>
      <c r="T368" s="52"/>
      <c r="AT368" s="16" t="s">
        <v>196</v>
      </c>
      <c r="AU368" s="16" t="s">
        <v>86</v>
      </c>
    </row>
    <row r="369" spans="2:65" s="1" customFormat="1" ht="24.15" customHeight="1">
      <c r="B369" s="31"/>
      <c r="C369" s="127" t="s">
        <v>642</v>
      </c>
      <c r="D369" s="127" t="s">
        <v>189</v>
      </c>
      <c r="E369" s="128" t="s">
        <v>1339</v>
      </c>
      <c r="F369" s="129" t="s">
        <v>1340</v>
      </c>
      <c r="G369" s="130" t="s">
        <v>320</v>
      </c>
      <c r="H369" s="131">
        <v>1</v>
      </c>
      <c r="I369" s="132"/>
      <c r="J369" s="133">
        <f>ROUND(I369*H369,2)</f>
        <v>0</v>
      </c>
      <c r="K369" s="129" t="s">
        <v>193</v>
      </c>
      <c r="L369" s="31"/>
      <c r="M369" s="134" t="s">
        <v>19</v>
      </c>
      <c r="N369" s="135" t="s">
        <v>47</v>
      </c>
      <c r="P369" s="136">
        <f>O369*H369</f>
        <v>0</v>
      </c>
      <c r="Q369" s="136">
        <v>5.0500000000000003E-2</v>
      </c>
      <c r="R369" s="136">
        <f>Q369*H369</f>
        <v>5.0500000000000003E-2</v>
      </c>
      <c r="S369" s="136">
        <v>0</v>
      </c>
      <c r="T369" s="137">
        <f>S369*H369</f>
        <v>0</v>
      </c>
      <c r="AR369" s="138" t="s">
        <v>194</v>
      </c>
      <c r="AT369" s="138" t="s">
        <v>189</v>
      </c>
      <c r="AU369" s="138" t="s">
        <v>86</v>
      </c>
      <c r="AY369" s="16" t="s">
        <v>187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84</v>
      </c>
      <c r="BK369" s="139">
        <f>ROUND(I369*H369,2)</f>
        <v>0</v>
      </c>
      <c r="BL369" s="16" t="s">
        <v>194</v>
      </c>
      <c r="BM369" s="138" t="s">
        <v>1341</v>
      </c>
    </row>
    <row r="370" spans="2:65" s="1" customFormat="1" ht="19.2">
      <c r="B370" s="31"/>
      <c r="D370" s="140" t="s">
        <v>196</v>
      </c>
      <c r="F370" s="141" t="s">
        <v>1342</v>
      </c>
      <c r="I370" s="142"/>
      <c r="L370" s="31"/>
      <c r="M370" s="143"/>
      <c r="T370" s="52"/>
      <c r="AT370" s="16" t="s">
        <v>196</v>
      </c>
      <c r="AU370" s="16" t="s">
        <v>86</v>
      </c>
    </row>
    <row r="371" spans="2:65" s="1" customFormat="1">
      <c r="B371" s="31"/>
      <c r="D371" s="144" t="s">
        <v>198</v>
      </c>
      <c r="F371" s="145" t="s">
        <v>1343</v>
      </c>
      <c r="I371" s="142"/>
      <c r="L371" s="31"/>
      <c r="M371" s="143"/>
      <c r="T371" s="52"/>
      <c r="AT371" s="16" t="s">
        <v>198</v>
      </c>
      <c r="AU371" s="16" t="s">
        <v>86</v>
      </c>
    </row>
    <row r="372" spans="2:65" s="12" customFormat="1">
      <c r="B372" s="146"/>
      <c r="D372" s="140" t="s">
        <v>200</v>
      </c>
      <c r="E372" s="147" t="s">
        <v>19</v>
      </c>
      <c r="F372" s="148" t="s">
        <v>84</v>
      </c>
      <c r="H372" s="149">
        <v>1</v>
      </c>
      <c r="I372" s="150"/>
      <c r="L372" s="146"/>
      <c r="M372" s="151"/>
      <c r="T372" s="152"/>
      <c r="AT372" s="147" t="s">
        <v>200</v>
      </c>
      <c r="AU372" s="147" t="s">
        <v>86</v>
      </c>
      <c r="AV372" s="12" t="s">
        <v>86</v>
      </c>
      <c r="AW372" s="12" t="s">
        <v>37</v>
      </c>
      <c r="AX372" s="12" t="s">
        <v>84</v>
      </c>
      <c r="AY372" s="147" t="s">
        <v>187</v>
      </c>
    </row>
    <row r="373" spans="2:65" s="1" customFormat="1" ht="24.15" customHeight="1">
      <c r="B373" s="31"/>
      <c r="C373" s="160" t="s">
        <v>650</v>
      </c>
      <c r="D373" s="160" t="s">
        <v>267</v>
      </c>
      <c r="E373" s="161" t="s">
        <v>1344</v>
      </c>
      <c r="F373" s="162" t="s">
        <v>1345</v>
      </c>
      <c r="G373" s="163" t="s">
        <v>320</v>
      </c>
      <c r="H373" s="164">
        <v>1</v>
      </c>
      <c r="I373" s="165"/>
      <c r="J373" s="166">
        <f>ROUND(I373*H373,2)</f>
        <v>0</v>
      </c>
      <c r="K373" s="162" t="s">
        <v>193</v>
      </c>
      <c r="L373" s="167"/>
      <c r="M373" s="168" t="s">
        <v>19</v>
      </c>
      <c r="N373" s="169" t="s">
        <v>47</v>
      </c>
      <c r="P373" s="136">
        <f>O373*H373</f>
        <v>0</v>
      </c>
      <c r="Q373" s="136">
        <v>0.58899999999999997</v>
      </c>
      <c r="R373" s="136">
        <f>Q373*H373</f>
        <v>0.58899999999999997</v>
      </c>
      <c r="S373" s="136">
        <v>0</v>
      </c>
      <c r="T373" s="137">
        <f>S373*H373</f>
        <v>0</v>
      </c>
      <c r="AR373" s="138" t="s">
        <v>243</v>
      </c>
      <c r="AT373" s="138" t="s">
        <v>267</v>
      </c>
      <c r="AU373" s="138" t="s">
        <v>86</v>
      </c>
      <c r="AY373" s="16" t="s">
        <v>187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84</v>
      </c>
      <c r="BK373" s="139">
        <f>ROUND(I373*H373,2)</f>
        <v>0</v>
      </c>
      <c r="BL373" s="16" t="s">
        <v>194</v>
      </c>
      <c r="BM373" s="138" t="s">
        <v>1346</v>
      </c>
    </row>
    <row r="374" spans="2:65" s="1" customFormat="1" ht="19.2">
      <c r="B374" s="31"/>
      <c r="D374" s="140" t="s">
        <v>196</v>
      </c>
      <c r="F374" s="141" t="s">
        <v>1345</v>
      </c>
      <c r="I374" s="142"/>
      <c r="L374" s="31"/>
      <c r="M374" s="143"/>
      <c r="T374" s="52"/>
      <c r="AT374" s="16" t="s">
        <v>196</v>
      </c>
      <c r="AU374" s="16" t="s">
        <v>86</v>
      </c>
    </row>
    <row r="375" spans="2:65" s="1" customFormat="1" ht="24.15" customHeight="1">
      <c r="B375" s="31"/>
      <c r="C375" s="127" t="s">
        <v>656</v>
      </c>
      <c r="D375" s="127" t="s">
        <v>189</v>
      </c>
      <c r="E375" s="128" t="s">
        <v>895</v>
      </c>
      <c r="F375" s="129" t="s">
        <v>896</v>
      </c>
      <c r="G375" s="130" t="s">
        <v>320</v>
      </c>
      <c r="H375" s="131">
        <v>5</v>
      </c>
      <c r="I375" s="132"/>
      <c r="J375" s="133">
        <f>ROUND(I375*H375,2)</f>
        <v>0</v>
      </c>
      <c r="K375" s="129" t="s">
        <v>193</v>
      </c>
      <c r="L375" s="31"/>
      <c r="M375" s="134" t="s">
        <v>19</v>
      </c>
      <c r="N375" s="135" t="s">
        <v>47</v>
      </c>
      <c r="P375" s="136">
        <f>O375*H375</f>
        <v>0</v>
      </c>
      <c r="Q375" s="136">
        <v>9.8899999999999995E-3</v>
      </c>
      <c r="R375" s="136">
        <f>Q375*H375</f>
        <v>4.9449999999999994E-2</v>
      </c>
      <c r="S375" s="136">
        <v>0</v>
      </c>
      <c r="T375" s="137">
        <f>S375*H375</f>
        <v>0</v>
      </c>
      <c r="AR375" s="138" t="s">
        <v>194</v>
      </c>
      <c r="AT375" s="138" t="s">
        <v>189</v>
      </c>
      <c r="AU375" s="138" t="s">
        <v>86</v>
      </c>
      <c r="AY375" s="16" t="s">
        <v>187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6" t="s">
        <v>84</v>
      </c>
      <c r="BK375" s="139">
        <f>ROUND(I375*H375,2)</f>
        <v>0</v>
      </c>
      <c r="BL375" s="16" t="s">
        <v>194</v>
      </c>
      <c r="BM375" s="138" t="s">
        <v>1347</v>
      </c>
    </row>
    <row r="376" spans="2:65" s="1" customFormat="1" ht="19.2">
      <c r="B376" s="31"/>
      <c r="D376" s="140" t="s">
        <v>196</v>
      </c>
      <c r="F376" s="141" t="s">
        <v>898</v>
      </c>
      <c r="I376" s="142"/>
      <c r="L376" s="31"/>
      <c r="M376" s="143"/>
      <c r="T376" s="52"/>
      <c r="AT376" s="16" t="s">
        <v>196</v>
      </c>
      <c r="AU376" s="16" t="s">
        <v>86</v>
      </c>
    </row>
    <row r="377" spans="2:65" s="1" customFormat="1">
      <c r="B377" s="31"/>
      <c r="D377" s="144" t="s">
        <v>198</v>
      </c>
      <c r="F377" s="145" t="s">
        <v>899</v>
      </c>
      <c r="I377" s="142"/>
      <c r="L377" s="31"/>
      <c r="M377" s="143"/>
      <c r="T377" s="52"/>
      <c r="AT377" s="16" t="s">
        <v>198</v>
      </c>
      <c r="AU377" s="16" t="s">
        <v>86</v>
      </c>
    </row>
    <row r="378" spans="2:65" s="12" customFormat="1">
      <c r="B378" s="146"/>
      <c r="D378" s="140" t="s">
        <v>200</v>
      </c>
      <c r="E378" s="147" t="s">
        <v>19</v>
      </c>
      <c r="F378" s="148" t="s">
        <v>222</v>
      </c>
      <c r="H378" s="149">
        <v>5</v>
      </c>
      <c r="I378" s="150"/>
      <c r="L378" s="146"/>
      <c r="M378" s="151"/>
      <c r="T378" s="152"/>
      <c r="AT378" s="147" t="s">
        <v>200</v>
      </c>
      <c r="AU378" s="147" t="s">
        <v>86</v>
      </c>
      <c r="AV378" s="12" t="s">
        <v>86</v>
      </c>
      <c r="AW378" s="12" t="s">
        <v>37</v>
      </c>
      <c r="AX378" s="12" t="s">
        <v>84</v>
      </c>
      <c r="AY378" s="147" t="s">
        <v>187</v>
      </c>
    </row>
    <row r="379" spans="2:65" s="1" customFormat="1" ht="24.15" customHeight="1">
      <c r="B379" s="31"/>
      <c r="C379" s="160" t="s">
        <v>666</v>
      </c>
      <c r="D379" s="160" t="s">
        <v>267</v>
      </c>
      <c r="E379" s="161" t="s">
        <v>900</v>
      </c>
      <c r="F379" s="162" t="s">
        <v>901</v>
      </c>
      <c r="G379" s="163" t="s">
        <v>320</v>
      </c>
      <c r="H379" s="164">
        <v>5</v>
      </c>
      <c r="I379" s="165"/>
      <c r="J379" s="166">
        <f>ROUND(I379*H379,2)</f>
        <v>0</v>
      </c>
      <c r="K379" s="162" t="s">
        <v>193</v>
      </c>
      <c r="L379" s="167"/>
      <c r="M379" s="168" t="s">
        <v>19</v>
      </c>
      <c r="N379" s="169" t="s">
        <v>47</v>
      </c>
      <c r="P379" s="136">
        <f>O379*H379</f>
        <v>0</v>
      </c>
      <c r="Q379" s="136">
        <v>1.054</v>
      </c>
      <c r="R379" s="136">
        <f>Q379*H379</f>
        <v>5.2700000000000005</v>
      </c>
      <c r="S379" s="136">
        <v>0</v>
      </c>
      <c r="T379" s="137">
        <f>S379*H379</f>
        <v>0</v>
      </c>
      <c r="AR379" s="138" t="s">
        <v>243</v>
      </c>
      <c r="AT379" s="138" t="s">
        <v>267</v>
      </c>
      <c r="AU379" s="138" t="s">
        <v>86</v>
      </c>
      <c r="AY379" s="16" t="s">
        <v>187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6" t="s">
        <v>84</v>
      </c>
      <c r="BK379" s="139">
        <f>ROUND(I379*H379,2)</f>
        <v>0</v>
      </c>
      <c r="BL379" s="16" t="s">
        <v>194</v>
      </c>
      <c r="BM379" s="138" t="s">
        <v>1348</v>
      </c>
    </row>
    <row r="380" spans="2:65" s="1" customFormat="1">
      <c r="B380" s="31"/>
      <c r="D380" s="140" t="s">
        <v>196</v>
      </c>
      <c r="F380" s="141" t="s">
        <v>901</v>
      </c>
      <c r="I380" s="142"/>
      <c r="L380" s="31"/>
      <c r="M380" s="143"/>
      <c r="T380" s="52"/>
      <c r="AT380" s="16" t="s">
        <v>196</v>
      </c>
      <c r="AU380" s="16" t="s">
        <v>86</v>
      </c>
    </row>
    <row r="381" spans="2:65" s="1" customFormat="1" ht="24.15" customHeight="1">
      <c r="B381" s="31"/>
      <c r="C381" s="127" t="s">
        <v>672</v>
      </c>
      <c r="D381" s="127" t="s">
        <v>189</v>
      </c>
      <c r="E381" s="128" t="s">
        <v>545</v>
      </c>
      <c r="F381" s="129" t="s">
        <v>546</v>
      </c>
      <c r="G381" s="130" t="s">
        <v>320</v>
      </c>
      <c r="H381" s="131">
        <v>1</v>
      </c>
      <c r="I381" s="132"/>
      <c r="J381" s="133">
        <f>ROUND(I381*H381,2)</f>
        <v>0</v>
      </c>
      <c r="K381" s="129" t="s">
        <v>193</v>
      </c>
      <c r="L381" s="31"/>
      <c r="M381" s="134" t="s">
        <v>19</v>
      </c>
      <c r="N381" s="135" t="s">
        <v>47</v>
      </c>
      <c r="P381" s="136">
        <f>O381*H381</f>
        <v>0</v>
      </c>
      <c r="Q381" s="136">
        <v>0.21734000000000001</v>
      </c>
      <c r="R381" s="136">
        <f>Q381*H381</f>
        <v>0.21734000000000001</v>
      </c>
      <c r="S381" s="136">
        <v>0</v>
      </c>
      <c r="T381" s="137">
        <f>S381*H381</f>
        <v>0</v>
      </c>
      <c r="AR381" s="138" t="s">
        <v>194</v>
      </c>
      <c r="AT381" s="138" t="s">
        <v>189</v>
      </c>
      <c r="AU381" s="138" t="s">
        <v>86</v>
      </c>
      <c r="AY381" s="16" t="s">
        <v>187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84</v>
      </c>
      <c r="BK381" s="139">
        <f>ROUND(I381*H381,2)</f>
        <v>0</v>
      </c>
      <c r="BL381" s="16" t="s">
        <v>194</v>
      </c>
      <c r="BM381" s="138" t="s">
        <v>1349</v>
      </c>
    </row>
    <row r="382" spans="2:65" s="1" customFormat="1" ht="19.2">
      <c r="B382" s="31"/>
      <c r="D382" s="140" t="s">
        <v>196</v>
      </c>
      <c r="F382" s="141" t="s">
        <v>548</v>
      </c>
      <c r="I382" s="142"/>
      <c r="L382" s="31"/>
      <c r="M382" s="143"/>
      <c r="T382" s="52"/>
      <c r="AT382" s="16" t="s">
        <v>196</v>
      </c>
      <c r="AU382" s="16" t="s">
        <v>86</v>
      </c>
    </row>
    <row r="383" spans="2:65" s="1" customFormat="1">
      <c r="B383" s="31"/>
      <c r="D383" s="144" t="s">
        <v>198</v>
      </c>
      <c r="F383" s="145" t="s">
        <v>549</v>
      </c>
      <c r="I383" s="142"/>
      <c r="L383" s="31"/>
      <c r="M383" s="143"/>
      <c r="T383" s="52"/>
      <c r="AT383" s="16" t="s">
        <v>198</v>
      </c>
      <c r="AU383" s="16" t="s">
        <v>86</v>
      </c>
    </row>
    <row r="384" spans="2:65" s="12" customFormat="1">
      <c r="B384" s="146"/>
      <c r="D384" s="140" t="s">
        <v>200</v>
      </c>
      <c r="E384" s="147" t="s">
        <v>19</v>
      </c>
      <c r="F384" s="148" t="s">
        <v>84</v>
      </c>
      <c r="H384" s="149">
        <v>1</v>
      </c>
      <c r="I384" s="150"/>
      <c r="L384" s="146"/>
      <c r="M384" s="151"/>
      <c r="T384" s="152"/>
      <c r="AT384" s="147" t="s">
        <v>200</v>
      </c>
      <c r="AU384" s="147" t="s">
        <v>86</v>
      </c>
      <c r="AV384" s="12" t="s">
        <v>86</v>
      </c>
      <c r="AW384" s="12" t="s">
        <v>37</v>
      </c>
      <c r="AX384" s="12" t="s">
        <v>84</v>
      </c>
      <c r="AY384" s="147" t="s">
        <v>187</v>
      </c>
    </row>
    <row r="385" spans="2:65" s="1" customFormat="1" ht="24.15" customHeight="1">
      <c r="B385" s="31"/>
      <c r="C385" s="160" t="s">
        <v>678</v>
      </c>
      <c r="D385" s="160" t="s">
        <v>267</v>
      </c>
      <c r="E385" s="161" t="s">
        <v>1350</v>
      </c>
      <c r="F385" s="162" t="s">
        <v>1351</v>
      </c>
      <c r="G385" s="163" t="s">
        <v>320</v>
      </c>
      <c r="H385" s="164">
        <v>1</v>
      </c>
      <c r="I385" s="165"/>
      <c r="J385" s="166">
        <f>ROUND(I385*H385,2)</f>
        <v>0</v>
      </c>
      <c r="K385" s="162" t="s">
        <v>193</v>
      </c>
      <c r="L385" s="167"/>
      <c r="M385" s="168" t="s">
        <v>19</v>
      </c>
      <c r="N385" s="169" t="s">
        <v>47</v>
      </c>
      <c r="P385" s="136">
        <f>O385*H385</f>
        <v>0</v>
      </c>
      <c r="Q385" s="136">
        <v>0.10199999999999999</v>
      </c>
      <c r="R385" s="136">
        <f>Q385*H385</f>
        <v>0.10199999999999999</v>
      </c>
      <c r="S385" s="136">
        <v>0</v>
      </c>
      <c r="T385" s="137">
        <f>S385*H385</f>
        <v>0</v>
      </c>
      <c r="AR385" s="138" t="s">
        <v>243</v>
      </c>
      <c r="AT385" s="138" t="s">
        <v>267</v>
      </c>
      <c r="AU385" s="138" t="s">
        <v>86</v>
      </c>
      <c r="AY385" s="16" t="s">
        <v>187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6" t="s">
        <v>84</v>
      </c>
      <c r="BK385" s="139">
        <f>ROUND(I385*H385,2)</f>
        <v>0</v>
      </c>
      <c r="BL385" s="16" t="s">
        <v>194</v>
      </c>
      <c r="BM385" s="138" t="s">
        <v>1352</v>
      </c>
    </row>
    <row r="386" spans="2:65" s="1" customFormat="1">
      <c r="B386" s="31"/>
      <c r="D386" s="140" t="s">
        <v>196</v>
      </c>
      <c r="F386" s="141" t="s">
        <v>1351</v>
      </c>
      <c r="I386" s="142"/>
      <c r="L386" s="31"/>
      <c r="M386" s="143"/>
      <c r="T386" s="52"/>
      <c r="AT386" s="16" t="s">
        <v>196</v>
      </c>
      <c r="AU386" s="16" t="s">
        <v>86</v>
      </c>
    </row>
    <row r="387" spans="2:65" s="1" customFormat="1" ht="16.5" customHeight="1">
      <c r="B387" s="31"/>
      <c r="C387" s="127" t="s">
        <v>687</v>
      </c>
      <c r="D387" s="127" t="s">
        <v>189</v>
      </c>
      <c r="E387" s="128" t="s">
        <v>1353</v>
      </c>
      <c r="F387" s="129" t="s">
        <v>1354</v>
      </c>
      <c r="G387" s="130" t="s">
        <v>320</v>
      </c>
      <c r="H387" s="131">
        <v>6</v>
      </c>
      <c r="I387" s="132"/>
      <c r="J387" s="133">
        <f>ROUND(I387*H387,2)</f>
        <v>0</v>
      </c>
      <c r="K387" s="129" t="s">
        <v>193</v>
      </c>
      <c r="L387" s="31"/>
      <c r="M387" s="134" t="s">
        <v>19</v>
      </c>
      <c r="N387" s="135" t="s">
        <v>47</v>
      </c>
      <c r="P387" s="136">
        <f>O387*H387</f>
        <v>0</v>
      </c>
      <c r="Q387" s="136">
        <v>0.12303</v>
      </c>
      <c r="R387" s="136">
        <f>Q387*H387</f>
        <v>0.73818000000000006</v>
      </c>
      <c r="S387" s="136">
        <v>0</v>
      </c>
      <c r="T387" s="137">
        <f>S387*H387</f>
        <v>0</v>
      </c>
      <c r="AR387" s="138" t="s">
        <v>194</v>
      </c>
      <c r="AT387" s="138" t="s">
        <v>189</v>
      </c>
      <c r="AU387" s="138" t="s">
        <v>86</v>
      </c>
      <c r="AY387" s="16" t="s">
        <v>187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6" t="s">
        <v>84</v>
      </c>
      <c r="BK387" s="139">
        <f>ROUND(I387*H387,2)</f>
        <v>0</v>
      </c>
      <c r="BL387" s="16" t="s">
        <v>194</v>
      </c>
      <c r="BM387" s="138" t="s">
        <v>1355</v>
      </c>
    </row>
    <row r="388" spans="2:65" s="1" customFormat="1">
      <c r="B388" s="31"/>
      <c r="D388" s="140" t="s">
        <v>196</v>
      </c>
      <c r="F388" s="141" t="s">
        <v>1354</v>
      </c>
      <c r="I388" s="142"/>
      <c r="L388" s="31"/>
      <c r="M388" s="143"/>
      <c r="T388" s="52"/>
      <c r="AT388" s="16" t="s">
        <v>196</v>
      </c>
      <c r="AU388" s="16" t="s">
        <v>86</v>
      </c>
    </row>
    <row r="389" spans="2:65" s="1" customFormat="1">
      <c r="B389" s="31"/>
      <c r="D389" s="144" t="s">
        <v>198</v>
      </c>
      <c r="F389" s="145" t="s">
        <v>1356</v>
      </c>
      <c r="I389" s="142"/>
      <c r="L389" s="31"/>
      <c r="M389" s="143"/>
      <c r="T389" s="52"/>
      <c r="AT389" s="16" t="s">
        <v>198</v>
      </c>
      <c r="AU389" s="16" t="s">
        <v>86</v>
      </c>
    </row>
    <row r="390" spans="2:65" s="12" customFormat="1">
      <c r="B390" s="146"/>
      <c r="D390" s="140" t="s">
        <v>200</v>
      </c>
      <c r="E390" s="147" t="s">
        <v>19</v>
      </c>
      <c r="F390" s="148" t="s">
        <v>229</v>
      </c>
      <c r="H390" s="149">
        <v>6</v>
      </c>
      <c r="I390" s="150"/>
      <c r="L390" s="146"/>
      <c r="M390" s="151"/>
      <c r="T390" s="152"/>
      <c r="AT390" s="147" t="s">
        <v>200</v>
      </c>
      <c r="AU390" s="147" t="s">
        <v>86</v>
      </c>
      <c r="AV390" s="12" t="s">
        <v>86</v>
      </c>
      <c r="AW390" s="12" t="s">
        <v>37</v>
      </c>
      <c r="AX390" s="12" t="s">
        <v>84</v>
      </c>
      <c r="AY390" s="147" t="s">
        <v>187</v>
      </c>
    </row>
    <row r="391" spans="2:65" s="1" customFormat="1" ht="24.15" customHeight="1">
      <c r="B391" s="31"/>
      <c r="C391" s="160" t="s">
        <v>694</v>
      </c>
      <c r="D391" s="160" t="s">
        <v>267</v>
      </c>
      <c r="E391" s="161" t="s">
        <v>1357</v>
      </c>
      <c r="F391" s="162" t="s">
        <v>1358</v>
      </c>
      <c r="G391" s="163" t="s">
        <v>320</v>
      </c>
      <c r="H391" s="164">
        <v>6</v>
      </c>
      <c r="I391" s="165"/>
      <c r="J391" s="166">
        <f>ROUND(I391*H391,2)</f>
        <v>0</v>
      </c>
      <c r="K391" s="162" t="s">
        <v>193</v>
      </c>
      <c r="L391" s="167"/>
      <c r="M391" s="168" t="s">
        <v>19</v>
      </c>
      <c r="N391" s="169" t="s">
        <v>47</v>
      </c>
      <c r="P391" s="136">
        <f>O391*H391</f>
        <v>0</v>
      </c>
      <c r="Q391" s="136">
        <v>1.3299999999999999E-2</v>
      </c>
      <c r="R391" s="136">
        <f>Q391*H391</f>
        <v>7.9799999999999996E-2</v>
      </c>
      <c r="S391" s="136">
        <v>0</v>
      </c>
      <c r="T391" s="137">
        <f>S391*H391</f>
        <v>0</v>
      </c>
      <c r="AR391" s="138" t="s">
        <v>243</v>
      </c>
      <c r="AT391" s="138" t="s">
        <v>267</v>
      </c>
      <c r="AU391" s="138" t="s">
        <v>86</v>
      </c>
      <c r="AY391" s="16" t="s">
        <v>187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6" t="s">
        <v>84</v>
      </c>
      <c r="BK391" s="139">
        <f>ROUND(I391*H391,2)</f>
        <v>0</v>
      </c>
      <c r="BL391" s="16" t="s">
        <v>194</v>
      </c>
      <c r="BM391" s="138" t="s">
        <v>1359</v>
      </c>
    </row>
    <row r="392" spans="2:65" s="1" customFormat="1" ht="19.2">
      <c r="B392" s="31"/>
      <c r="D392" s="140" t="s">
        <v>196</v>
      </c>
      <c r="F392" s="141" t="s">
        <v>1358</v>
      </c>
      <c r="I392" s="142"/>
      <c r="L392" s="31"/>
      <c r="M392" s="143"/>
      <c r="T392" s="52"/>
      <c r="AT392" s="16" t="s">
        <v>196</v>
      </c>
      <c r="AU392" s="16" t="s">
        <v>86</v>
      </c>
    </row>
    <row r="393" spans="2:65" s="1" customFormat="1" ht="16.5" customHeight="1">
      <c r="B393" s="31"/>
      <c r="C393" s="127" t="s">
        <v>701</v>
      </c>
      <c r="D393" s="127" t="s">
        <v>189</v>
      </c>
      <c r="E393" s="128" t="s">
        <v>903</v>
      </c>
      <c r="F393" s="129" t="s">
        <v>904</v>
      </c>
      <c r="G393" s="130" t="s">
        <v>320</v>
      </c>
      <c r="H393" s="131">
        <v>6</v>
      </c>
      <c r="I393" s="132"/>
      <c r="J393" s="133">
        <f>ROUND(I393*H393,2)</f>
        <v>0</v>
      </c>
      <c r="K393" s="129" t="s">
        <v>193</v>
      </c>
      <c r="L393" s="31"/>
      <c r="M393" s="134" t="s">
        <v>19</v>
      </c>
      <c r="N393" s="135" t="s">
        <v>47</v>
      </c>
      <c r="P393" s="136">
        <f>O393*H393</f>
        <v>0</v>
      </c>
      <c r="Q393" s="136">
        <v>0.32906000000000002</v>
      </c>
      <c r="R393" s="136">
        <f>Q393*H393</f>
        <v>1.9743600000000001</v>
      </c>
      <c r="S393" s="136">
        <v>0</v>
      </c>
      <c r="T393" s="137">
        <f>S393*H393</f>
        <v>0</v>
      </c>
      <c r="AR393" s="138" t="s">
        <v>194</v>
      </c>
      <c r="AT393" s="138" t="s">
        <v>189</v>
      </c>
      <c r="AU393" s="138" t="s">
        <v>86</v>
      </c>
      <c r="AY393" s="16" t="s">
        <v>187</v>
      </c>
      <c r="BE393" s="139">
        <f>IF(N393="základní",J393,0)</f>
        <v>0</v>
      </c>
      <c r="BF393" s="139">
        <f>IF(N393="snížená",J393,0)</f>
        <v>0</v>
      </c>
      <c r="BG393" s="139">
        <f>IF(N393="zákl. přenesená",J393,0)</f>
        <v>0</v>
      </c>
      <c r="BH393" s="139">
        <f>IF(N393="sníž. přenesená",J393,0)</f>
        <v>0</v>
      </c>
      <c r="BI393" s="139">
        <f>IF(N393="nulová",J393,0)</f>
        <v>0</v>
      </c>
      <c r="BJ393" s="16" t="s">
        <v>84</v>
      </c>
      <c r="BK393" s="139">
        <f>ROUND(I393*H393,2)</f>
        <v>0</v>
      </c>
      <c r="BL393" s="16" t="s">
        <v>194</v>
      </c>
      <c r="BM393" s="138" t="s">
        <v>1360</v>
      </c>
    </row>
    <row r="394" spans="2:65" s="1" customFormat="1">
      <c r="B394" s="31"/>
      <c r="D394" s="140" t="s">
        <v>196</v>
      </c>
      <c r="F394" s="141" t="s">
        <v>904</v>
      </c>
      <c r="I394" s="142"/>
      <c r="L394" s="31"/>
      <c r="M394" s="143"/>
      <c r="T394" s="52"/>
      <c r="AT394" s="16" t="s">
        <v>196</v>
      </c>
      <c r="AU394" s="16" t="s">
        <v>86</v>
      </c>
    </row>
    <row r="395" spans="2:65" s="1" customFormat="1">
      <c r="B395" s="31"/>
      <c r="D395" s="144" t="s">
        <v>198</v>
      </c>
      <c r="F395" s="145" t="s">
        <v>906</v>
      </c>
      <c r="I395" s="142"/>
      <c r="L395" s="31"/>
      <c r="M395" s="143"/>
      <c r="T395" s="52"/>
      <c r="AT395" s="16" t="s">
        <v>198</v>
      </c>
      <c r="AU395" s="16" t="s">
        <v>86</v>
      </c>
    </row>
    <row r="396" spans="2:65" s="12" customFormat="1">
      <c r="B396" s="146"/>
      <c r="D396" s="140" t="s">
        <v>200</v>
      </c>
      <c r="E396" s="147" t="s">
        <v>19</v>
      </c>
      <c r="F396" s="148" t="s">
        <v>229</v>
      </c>
      <c r="H396" s="149">
        <v>6</v>
      </c>
      <c r="I396" s="150"/>
      <c r="L396" s="146"/>
      <c r="M396" s="151"/>
      <c r="T396" s="152"/>
      <c r="AT396" s="147" t="s">
        <v>200</v>
      </c>
      <c r="AU396" s="147" t="s">
        <v>86</v>
      </c>
      <c r="AV396" s="12" t="s">
        <v>86</v>
      </c>
      <c r="AW396" s="12" t="s">
        <v>37</v>
      </c>
      <c r="AX396" s="12" t="s">
        <v>84</v>
      </c>
      <c r="AY396" s="147" t="s">
        <v>187</v>
      </c>
    </row>
    <row r="397" spans="2:65" s="1" customFormat="1" ht="16.5" customHeight="1">
      <c r="B397" s="31"/>
      <c r="C397" s="160" t="s">
        <v>707</v>
      </c>
      <c r="D397" s="160" t="s">
        <v>267</v>
      </c>
      <c r="E397" s="161" t="s">
        <v>907</v>
      </c>
      <c r="F397" s="162" t="s">
        <v>908</v>
      </c>
      <c r="G397" s="163" t="s">
        <v>320</v>
      </c>
      <c r="H397" s="164">
        <v>6</v>
      </c>
      <c r="I397" s="165"/>
      <c r="J397" s="166">
        <f>ROUND(I397*H397,2)</f>
        <v>0</v>
      </c>
      <c r="K397" s="162" t="s">
        <v>193</v>
      </c>
      <c r="L397" s="167"/>
      <c r="M397" s="168" t="s">
        <v>19</v>
      </c>
      <c r="N397" s="169" t="s">
        <v>47</v>
      </c>
      <c r="P397" s="136">
        <f>O397*H397</f>
        <v>0</v>
      </c>
      <c r="Q397" s="136">
        <v>2.9499999999999998E-2</v>
      </c>
      <c r="R397" s="136">
        <f>Q397*H397</f>
        <v>0.17699999999999999</v>
      </c>
      <c r="S397" s="136">
        <v>0</v>
      </c>
      <c r="T397" s="137">
        <f>S397*H397</f>
        <v>0</v>
      </c>
      <c r="AR397" s="138" t="s">
        <v>243</v>
      </c>
      <c r="AT397" s="138" t="s">
        <v>267</v>
      </c>
      <c r="AU397" s="138" t="s">
        <v>86</v>
      </c>
      <c r="AY397" s="16" t="s">
        <v>187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6" t="s">
        <v>84</v>
      </c>
      <c r="BK397" s="139">
        <f>ROUND(I397*H397,2)</f>
        <v>0</v>
      </c>
      <c r="BL397" s="16" t="s">
        <v>194</v>
      </c>
      <c r="BM397" s="138" t="s">
        <v>1361</v>
      </c>
    </row>
    <row r="398" spans="2:65" s="1" customFormat="1">
      <c r="B398" s="31"/>
      <c r="D398" s="140" t="s">
        <v>196</v>
      </c>
      <c r="F398" s="141" t="s">
        <v>908</v>
      </c>
      <c r="I398" s="142"/>
      <c r="L398" s="31"/>
      <c r="M398" s="143"/>
      <c r="T398" s="52"/>
      <c r="AT398" s="16" t="s">
        <v>196</v>
      </c>
      <c r="AU398" s="16" t="s">
        <v>86</v>
      </c>
    </row>
    <row r="399" spans="2:65" s="1" customFormat="1" ht="24.15" customHeight="1">
      <c r="B399" s="31"/>
      <c r="C399" s="127" t="s">
        <v>1362</v>
      </c>
      <c r="D399" s="127" t="s">
        <v>189</v>
      </c>
      <c r="E399" s="128" t="s">
        <v>555</v>
      </c>
      <c r="F399" s="129" t="s">
        <v>556</v>
      </c>
      <c r="G399" s="130" t="s">
        <v>320</v>
      </c>
      <c r="H399" s="131">
        <v>8</v>
      </c>
      <c r="I399" s="132"/>
      <c r="J399" s="133">
        <f>ROUND(I399*H399,2)</f>
        <v>0</v>
      </c>
      <c r="K399" s="129" t="s">
        <v>193</v>
      </c>
      <c r="L399" s="31"/>
      <c r="M399" s="134" t="s">
        <v>19</v>
      </c>
      <c r="N399" s="135" t="s">
        <v>47</v>
      </c>
      <c r="P399" s="136">
        <f>O399*H399</f>
        <v>0</v>
      </c>
      <c r="Q399" s="136">
        <v>1.6000000000000001E-4</v>
      </c>
      <c r="R399" s="136">
        <f>Q399*H399</f>
        <v>1.2800000000000001E-3</v>
      </c>
      <c r="S399" s="136">
        <v>0</v>
      </c>
      <c r="T399" s="137">
        <f>S399*H399</f>
        <v>0</v>
      </c>
      <c r="AR399" s="138" t="s">
        <v>194</v>
      </c>
      <c r="AT399" s="138" t="s">
        <v>189</v>
      </c>
      <c r="AU399" s="138" t="s">
        <v>86</v>
      </c>
      <c r="AY399" s="16" t="s">
        <v>187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6" t="s">
        <v>84</v>
      </c>
      <c r="BK399" s="139">
        <f>ROUND(I399*H399,2)</f>
        <v>0</v>
      </c>
      <c r="BL399" s="16" t="s">
        <v>194</v>
      </c>
      <c r="BM399" s="138" t="s">
        <v>1363</v>
      </c>
    </row>
    <row r="400" spans="2:65" s="1" customFormat="1" ht="19.2">
      <c r="B400" s="31"/>
      <c r="D400" s="140" t="s">
        <v>196</v>
      </c>
      <c r="F400" s="141" t="s">
        <v>558</v>
      </c>
      <c r="I400" s="142"/>
      <c r="L400" s="31"/>
      <c r="M400" s="143"/>
      <c r="T400" s="52"/>
      <c r="AT400" s="16" t="s">
        <v>196</v>
      </c>
      <c r="AU400" s="16" t="s">
        <v>86</v>
      </c>
    </row>
    <row r="401" spans="2:65" s="1" customFormat="1">
      <c r="B401" s="31"/>
      <c r="D401" s="144" t="s">
        <v>198</v>
      </c>
      <c r="F401" s="145" t="s">
        <v>559</v>
      </c>
      <c r="I401" s="142"/>
      <c r="L401" s="31"/>
      <c r="M401" s="143"/>
      <c r="T401" s="52"/>
      <c r="AT401" s="16" t="s">
        <v>198</v>
      </c>
      <c r="AU401" s="16" t="s">
        <v>86</v>
      </c>
    </row>
    <row r="402" spans="2:65" s="12" customFormat="1">
      <c r="B402" s="146"/>
      <c r="D402" s="140" t="s">
        <v>200</v>
      </c>
      <c r="E402" s="147" t="s">
        <v>19</v>
      </c>
      <c r="F402" s="148" t="s">
        <v>243</v>
      </c>
      <c r="H402" s="149">
        <v>8</v>
      </c>
      <c r="I402" s="150"/>
      <c r="L402" s="146"/>
      <c r="M402" s="151"/>
      <c r="T402" s="152"/>
      <c r="AT402" s="147" t="s">
        <v>200</v>
      </c>
      <c r="AU402" s="147" t="s">
        <v>86</v>
      </c>
      <c r="AV402" s="12" t="s">
        <v>86</v>
      </c>
      <c r="AW402" s="12" t="s">
        <v>37</v>
      </c>
      <c r="AX402" s="12" t="s">
        <v>84</v>
      </c>
      <c r="AY402" s="147" t="s">
        <v>187</v>
      </c>
    </row>
    <row r="403" spans="2:65" s="1" customFormat="1" ht="24.15" customHeight="1">
      <c r="B403" s="31"/>
      <c r="C403" s="160" t="s">
        <v>1364</v>
      </c>
      <c r="D403" s="160" t="s">
        <v>267</v>
      </c>
      <c r="E403" s="161" t="s">
        <v>561</v>
      </c>
      <c r="F403" s="162" t="s">
        <v>562</v>
      </c>
      <c r="G403" s="163" t="s">
        <v>320</v>
      </c>
      <c r="H403" s="164">
        <v>8</v>
      </c>
      <c r="I403" s="165"/>
      <c r="J403" s="166">
        <f>ROUND(I403*H403,2)</f>
        <v>0</v>
      </c>
      <c r="K403" s="162" t="s">
        <v>19</v>
      </c>
      <c r="L403" s="167"/>
      <c r="M403" s="168" t="s">
        <v>19</v>
      </c>
      <c r="N403" s="169" t="s">
        <v>47</v>
      </c>
      <c r="P403" s="136">
        <f>O403*H403</f>
        <v>0</v>
      </c>
      <c r="Q403" s="136">
        <v>2.5000000000000001E-2</v>
      </c>
      <c r="R403" s="136">
        <f>Q403*H403</f>
        <v>0.2</v>
      </c>
      <c r="S403" s="136">
        <v>0</v>
      </c>
      <c r="T403" s="137">
        <f>S403*H403</f>
        <v>0</v>
      </c>
      <c r="AR403" s="138" t="s">
        <v>243</v>
      </c>
      <c r="AT403" s="138" t="s">
        <v>267</v>
      </c>
      <c r="AU403" s="138" t="s">
        <v>86</v>
      </c>
      <c r="AY403" s="16" t="s">
        <v>187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6" t="s">
        <v>84</v>
      </c>
      <c r="BK403" s="139">
        <f>ROUND(I403*H403,2)</f>
        <v>0</v>
      </c>
      <c r="BL403" s="16" t="s">
        <v>194</v>
      </c>
      <c r="BM403" s="138" t="s">
        <v>1365</v>
      </c>
    </row>
    <row r="404" spans="2:65" s="1" customFormat="1" ht="19.2">
      <c r="B404" s="31"/>
      <c r="D404" s="140" t="s">
        <v>196</v>
      </c>
      <c r="F404" s="141" t="s">
        <v>562</v>
      </c>
      <c r="I404" s="142"/>
      <c r="L404" s="31"/>
      <c r="M404" s="143"/>
      <c r="T404" s="52"/>
      <c r="AT404" s="16" t="s">
        <v>196</v>
      </c>
      <c r="AU404" s="16" t="s">
        <v>86</v>
      </c>
    </row>
    <row r="405" spans="2:65" s="1" customFormat="1" ht="16.5" customHeight="1">
      <c r="B405" s="31"/>
      <c r="C405" s="127" t="s">
        <v>1366</v>
      </c>
      <c r="D405" s="127" t="s">
        <v>189</v>
      </c>
      <c r="E405" s="128" t="s">
        <v>565</v>
      </c>
      <c r="F405" s="129" t="s">
        <v>566</v>
      </c>
      <c r="G405" s="130" t="s">
        <v>460</v>
      </c>
      <c r="H405" s="131">
        <v>910.85</v>
      </c>
      <c r="I405" s="132"/>
      <c r="J405" s="133">
        <f>ROUND(I405*H405,2)</f>
        <v>0</v>
      </c>
      <c r="K405" s="129" t="s">
        <v>193</v>
      </c>
      <c r="L405" s="31"/>
      <c r="M405" s="134" t="s">
        <v>19</v>
      </c>
      <c r="N405" s="135" t="s">
        <v>47</v>
      </c>
      <c r="P405" s="136">
        <f>O405*H405</f>
        <v>0</v>
      </c>
      <c r="Q405" s="136">
        <v>1.9000000000000001E-4</v>
      </c>
      <c r="R405" s="136">
        <f>Q405*H405</f>
        <v>0.17306150000000001</v>
      </c>
      <c r="S405" s="136">
        <v>0</v>
      </c>
      <c r="T405" s="137">
        <f>S405*H405</f>
        <v>0</v>
      </c>
      <c r="AR405" s="138" t="s">
        <v>194</v>
      </c>
      <c r="AT405" s="138" t="s">
        <v>189</v>
      </c>
      <c r="AU405" s="138" t="s">
        <v>86</v>
      </c>
      <c r="AY405" s="16" t="s">
        <v>187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6" t="s">
        <v>84</v>
      </c>
      <c r="BK405" s="139">
        <f>ROUND(I405*H405,2)</f>
        <v>0</v>
      </c>
      <c r="BL405" s="16" t="s">
        <v>194</v>
      </c>
      <c r="BM405" s="138" t="s">
        <v>1367</v>
      </c>
    </row>
    <row r="406" spans="2:65" s="1" customFormat="1">
      <c r="B406" s="31"/>
      <c r="D406" s="140" t="s">
        <v>196</v>
      </c>
      <c r="F406" s="141" t="s">
        <v>568</v>
      </c>
      <c r="I406" s="142"/>
      <c r="L406" s="31"/>
      <c r="M406" s="143"/>
      <c r="T406" s="52"/>
      <c r="AT406" s="16" t="s">
        <v>196</v>
      </c>
      <c r="AU406" s="16" t="s">
        <v>86</v>
      </c>
    </row>
    <row r="407" spans="2:65" s="1" customFormat="1">
      <c r="B407" s="31"/>
      <c r="D407" s="144" t="s">
        <v>198</v>
      </c>
      <c r="F407" s="145" t="s">
        <v>569</v>
      </c>
      <c r="I407" s="142"/>
      <c r="L407" s="31"/>
      <c r="M407" s="143"/>
      <c r="T407" s="52"/>
      <c r="AT407" s="16" t="s">
        <v>198</v>
      </c>
      <c r="AU407" s="16" t="s">
        <v>86</v>
      </c>
    </row>
    <row r="408" spans="2:65" s="12" customFormat="1">
      <c r="B408" s="146"/>
      <c r="D408" s="140" t="s">
        <v>200</v>
      </c>
      <c r="E408" s="147" t="s">
        <v>19</v>
      </c>
      <c r="F408" s="148" t="s">
        <v>1368</v>
      </c>
      <c r="H408" s="149">
        <v>910.85</v>
      </c>
      <c r="I408" s="150"/>
      <c r="L408" s="146"/>
      <c r="M408" s="151"/>
      <c r="T408" s="152"/>
      <c r="AT408" s="147" t="s">
        <v>200</v>
      </c>
      <c r="AU408" s="147" t="s">
        <v>86</v>
      </c>
      <c r="AV408" s="12" t="s">
        <v>86</v>
      </c>
      <c r="AW408" s="12" t="s">
        <v>37</v>
      </c>
      <c r="AX408" s="12" t="s">
        <v>84</v>
      </c>
      <c r="AY408" s="147" t="s">
        <v>187</v>
      </c>
    </row>
    <row r="409" spans="2:65" s="1" customFormat="1" ht="21.75" customHeight="1">
      <c r="B409" s="31"/>
      <c r="C409" s="127" t="s">
        <v>1369</v>
      </c>
      <c r="D409" s="127" t="s">
        <v>189</v>
      </c>
      <c r="E409" s="128" t="s">
        <v>572</v>
      </c>
      <c r="F409" s="129" t="s">
        <v>573</v>
      </c>
      <c r="G409" s="130" t="s">
        <v>460</v>
      </c>
      <c r="H409" s="131">
        <v>905.85</v>
      </c>
      <c r="I409" s="132"/>
      <c r="J409" s="133">
        <f>ROUND(I409*H409,2)</f>
        <v>0</v>
      </c>
      <c r="K409" s="129" t="s">
        <v>193</v>
      </c>
      <c r="L409" s="31"/>
      <c r="M409" s="134" t="s">
        <v>19</v>
      </c>
      <c r="N409" s="135" t="s">
        <v>47</v>
      </c>
      <c r="P409" s="136">
        <f>O409*H409</f>
        <v>0</v>
      </c>
      <c r="Q409" s="136">
        <v>6.9999999999999994E-5</v>
      </c>
      <c r="R409" s="136">
        <f>Q409*H409</f>
        <v>6.3409499999999994E-2</v>
      </c>
      <c r="S409" s="136">
        <v>0</v>
      </c>
      <c r="T409" s="137">
        <f>S409*H409</f>
        <v>0</v>
      </c>
      <c r="AR409" s="138" t="s">
        <v>194</v>
      </c>
      <c r="AT409" s="138" t="s">
        <v>189</v>
      </c>
      <c r="AU409" s="138" t="s">
        <v>86</v>
      </c>
      <c r="AY409" s="16" t="s">
        <v>187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6" t="s">
        <v>84</v>
      </c>
      <c r="BK409" s="139">
        <f>ROUND(I409*H409,2)</f>
        <v>0</v>
      </c>
      <c r="BL409" s="16" t="s">
        <v>194</v>
      </c>
      <c r="BM409" s="138" t="s">
        <v>1370</v>
      </c>
    </row>
    <row r="410" spans="2:65" s="1" customFormat="1">
      <c r="B410" s="31"/>
      <c r="D410" s="140" t="s">
        <v>196</v>
      </c>
      <c r="F410" s="141" t="s">
        <v>575</v>
      </c>
      <c r="I410" s="142"/>
      <c r="L410" s="31"/>
      <c r="M410" s="143"/>
      <c r="T410" s="52"/>
      <c r="AT410" s="16" t="s">
        <v>196</v>
      </c>
      <c r="AU410" s="16" t="s">
        <v>86</v>
      </c>
    </row>
    <row r="411" spans="2:65" s="1" customFormat="1">
      <c r="B411" s="31"/>
      <c r="D411" s="144" t="s">
        <v>198</v>
      </c>
      <c r="F411" s="145" t="s">
        <v>576</v>
      </c>
      <c r="I411" s="142"/>
      <c r="L411" s="31"/>
      <c r="M411" s="143"/>
      <c r="T411" s="52"/>
      <c r="AT411" s="16" t="s">
        <v>198</v>
      </c>
      <c r="AU411" s="16" t="s">
        <v>86</v>
      </c>
    </row>
    <row r="412" spans="2:65" s="12" customFormat="1">
      <c r="B412" s="146"/>
      <c r="D412" s="140" t="s">
        <v>200</v>
      </c>
      <c r="E412" s="147" t="s">
        <v>19</v>
      </c>
      <c r="F412" s="148" t="s">
        <v>716</v>
      </c>
      <c r="H412" s="149">
        <v>905.85</v>
      </c>
      <c r="I412" s="150"/>
      <c r="L412" s="146"/>
      <c r="M412" s="151"/>
      <c r="T412" s="152"/>
      <c r="AT412" s="147" t="s">
        <v>200</v>
      </c>
      <c r="AU412" s="147" t="s">
        <v>86</v>
      </c>
      <c r="AV412" s="12" t="s">
        <v>86</v>
      </c>
      <c r="AW412" s="12" t="s">
        <v>37</v>
      </c>
      <c r="AX412" s="12" t="s">
        <v>84</v>
      </c>
      <c r="AY412" s="147" t="s">
        <v>187</v>
      </c>
    </row>
    <row r="413" spans="2:65" s="11" customFormat="1" ht="22.8" customHeight="1">
      <c r="B413" s="115"/>
      <c r="D413" s="116" t="s">
        <v>75</v>
      </c>
      <c r="E413" s="125" t="s">
        <v>252</v>
      </c>
      <c r="F413" s="125" t="s">
        <v>577</v>
      </c>
      <c r="I413" s="118"/>
      <c r="J413" s="126">
        <f>BK413</f>
        <v>0</v>
      </c>
      <c r="L413" s="115"/>
      <c r="M413" s="120"/>
      <c r="P413" s="121">
        <f>SUM(P414:P421)</f>
        <v>0</v>
      </c>
      <c r="R413" s="121">
        <f>SUM(R414:R421)</f>
        <v>6.7123999999999994E-3</v>
      </c>
      <c r="T413" s="122">
        <f>SUM(T414:T421)</f>
        <v>2.6910000000000003E-2</v>
      </c>
      <c r="AR413" s="116" t="s">
        <v>84</v>
      </c>
      <c r="AT413" s="123" t="s">
        <v>75</v>
      </c>
      <c r="AU413" s="123" t="s">
        <v>84</v>
      </c>
      <c r="AY413" s="116" t="s">
        <v>187</v>
      </c>
      <c r="BK413" s="124">
        <f>SUM(BK414:BK421)</f>
        <v>0</v>
      </c>
    </row>
    <row r="414" spans="2:65" s="1" customFormat="1" ht="24.15" customHeight="1">
      <c r="B414" s="31"/>
      <c r="C414" s="127" t="s">
        <v>1371</v>
      </c>
      <c r="D414" s="127" t="s">
        <v>189</v>
      </c>
      <c r="E414" s="128" t="s">
        <v>608</v>
      </c>
      <c r="F414" s="129" t="s">
        <v>609</v>
      </c>
      <c r="G414" s="130" t="s">
        <v>460</v>
      </c>
      <c r="H414" s="131">
        <v>4</v>
      </c>
      <c r="I414" s="132"/>
      <c r="J414" s="133">
        <f>ROUND(I414*H414,2)</f>
        <v>0</v>
      </c>
      <c r="K414" s="129" t="s">
        <v>193</v>
      </c>
      <c r="L414" s="31"/>
      <c r="M414" s="134" t="s">
        <v>19</v>
      </c>
      <c r="N414" s="135" t="s">
        <v>47</v>
      </c>
      <c r="P414" s="136">
        <f>O414*H414</f>
        <v>0</v>
      </c>
      <c r="Q414" s="136">
        <v>1.3699999999999999E-3</v>
      </c>
      <c r="R414" s="136">
        <f>Q414*H414</f>
        <v>5.4799999999999996E-3</v>
      </c>
      <c r="S414" s="136">
        <v>0</v>
      </c>
      <c r="T414" s="137">
        <f>S414*H414</f>
        <v>0</v>
      </c>
      <c r="AR414" s="138" t="s">
        <v>194</v>
      </c>
      <c r="AT414" s="138" t="s">
        <v>189</v>
      </c>
      <c r="AU414" s="138" t="s">
        <v>86</v>
      </c>
      <c r="AY414" s="16" t="s">
        <v>187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6" t="s">
        <v>84</v>
      </c>
      <c r="BK414" s="139">
        <f>ROUND(I414*H414,2)</f>
        <v>0</v>
      </c>
      <c r="BL414" s="16" t="s">
        <v>194</v>
      </c>
      <c r="BM414" s="138" t="s">
        <v>1372</v>
      </c>
    </row>
    <row r="415" spans="2:65" s="1" customFormat="1" ht="19.2">
      <c r="B415" s="31"/>
      <c r="D415" s="140" t="s">
        <v>196</v>
      </c>
      <c r="F415" s="141" t="s">
        <v>611</v>
      </c>
      <c r="I415" s="142"/>
      <c r="L415" s="31"/>
      <c r="M415" s="143"/>
      <c r="T415" s="52"/>
      <c r="AT415" s="16" t="s">
        <v>196</v>
      </c>
      <c r="AU415" s="16" t="s">
        <v>86</v>
      </c>
    </row>
    <row r="416" spans="2:65" s="1" customFormat="1">
      <c r="B416" s="31"/>
      <c r="D416" s="144" t="s">
        <v>198</v>
      </c>
      <c r="F416" s="145" t="s">
        <v>612</v>
      </c>
      <c r="I416" s="142"/>
      <c r="L416" s="31"/>
      <c r="M416" s="143"/>
      <c r="T416" s="52"/>
      <c r="AT416" s="16" t="s">
        <v>198</v>
      </c>
      <c r="AU416" s="16" t="s">
        <v>86</v>
      </c>
    </row>
    <row r="417" spans="2:65" s="12" customFormat="1">
      <c r="B417" s="146"/>
      <c r="D417" s="140" t="s">
        <v>200</v>
      </c>
      <c r="E417" s="147" t="s">
        <v>19</v>
      </c>
      <c r="F417" s="148" t="s">
        <v>1373</v>
      </c>
      <c r="H417" s="149">
        <v>4</v>
      </c>
      <c r="I417" s="150"/>
      <c r="L417" s="146"/>
      <c r="M417" s="151"/>
      <c r="T417" s="152"/>
      <c r="AT417" s="147" t="s">
        <v>200</v>
      </c>
      <c r="AU417" s="147" t="s">
        <v>86</v>
      </c>
      <c r="AV417" s="12" t="s">
        <v>86</v>
      </c>
      <c r="AW417" s="12" t="s">
        <v>37</v>
      </c>
      <c r="AX417" s="12" t="s">
        <v>84</v>
      </c>
      <c r="AY417" s="147" t="s">
        <v>187</v>
      </c>
    </row>
    <row r="418" spans="2:65" s="1" customFormat="1" ht="24.15" customHeight="1">
      <c r="B418" s="31"/>
      <c r="C418" s="127" t="s">
        <v>1374</v>
      </c>
      <c r="D418" s="127" t="s">
        <v>189</v>
      </c>
      <c r="E418" s="128" t="s">
        <v>621</v>
      </c>
      <c r="F418" s="129" t="s">
        <v>622</v>
      </c>
      <c r="G418" s="130" t="s">
        <v>460</v>
      </c>
      <c r="H418" s="131">
        <v>0.39</v>
      </c>
      <c r="I418" s="132"/>
      <c r="J418" s="133">
        <f>ROUND(I418*H418,2)</f>
        <v>0</v>
      </c>
      <c r="K418" s="129" t="s">
        <v>193</v>
      </c>
      <c r="L418" s="31"/>
      <c r="M418" s="134" t="s">
        <v>19</v>
      </c>
      <c r="N418" s="135" t="s">
        <v>47</v>
      </c>
      <c r="P418" s="136">
        <f>O418*H418</f>
        <v>0</v>
      </c>
      <c r="Q418" s="136">
        <v>3.16E-3</v>
      </c>
      <c r="R418" s="136">
        <f>Q418*H418</f>
        <v>1.2324E-3</v>
      </c>
      <c r="S418" s="136">
        <v>6.9000000000000006E-2</v>
      </c>
      <c r="T418" s="137">
        <f>S418*H418</f>
        <v>2.6910000000000003E-2</v>
      </c>
      <c r="AR418" s="138" t="s">
        <v>194</v>
      </c>
      <c r="AT418" s="138" t="s">
        <v>189</v>
      </c>
      <c r="AU418" s="138" t="s">
        <v>86</v>
      </c>
      <c r="AY418" s="16" t="s">
        <v>187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6" t="s">
        <v>84</v>
      </c>
      <c r="BK418" s="139">
        <f>ROUND(I418*H418,2)</f>
        <v>0</v>
      </c>
      <c r="BL418" s="16" t="s">
        <v>194</v>
      </c>
      <c r="BM418" s="138" t="s">
        <v>1375</v>
      </c>
    </row>
    <row r="419" spans="2:65" s="1" customFormat="1" ht="28.8">
      <c r="B419" s="31"/>
      <c r="D419" s="140" t="s">
        <v>196</v>
      </c>
      <c r="F419" s="141" t="s">
        <v>624</v>
      </c>
      <c r="I419" s="142"/>
      <c r="L419" s="31"/>
      <c r="M419" s="143"/>
      <c r="T419" s="52"/>
      <c r="AT419" s="16" t="s">
        <v>196</v>
      </c>
      <c r="AU419" s="16" t="s">
        <v>86</v>
      </c>
    </row>
    <row r="420" spans="2:65" s="1" customFormat="1">
      <c r="B420" s="31"/>
      <c r="D420" s="144" t="s">
        <v>198</v>
      </c>
      <c r="F420" s="145" t="s">
        <v>625</v>
      </c>
      <c r="I420" s="142"/>
      <c r="L420" s="31"/>
      <c r="M420" s="143"/>
      <c r="T420" s="52"/>
      <c r="AT420" s="16" t="s">
        <v>198</v>
      </c>
      <c r="AU420" s="16" t="s">
        <v>86</v>
      </c>
    </row>
    <row r="421" spans="2:65" s="12" customFormat="1">
      <c r="B421" s="146"/>
      <c r="D421" s="140" t="s">
        <v>200</v>
      </c>
      <c r="E421" s="147" t="s">
        <v>19</v>
      </c>
      <c r="F421" s="148" t="s">
        <v>1376</v>
      </c>
      <c r="H421" s="149">
        <v>0.39</v>
      </c>
      <c r="I421" s="150"/>
      <c r="L421" s="146"/>
      <c r="M421" s="151"/>
      <c r="T421" s="152"/>
      <c r="AT421" s="147" t="s">
        <v>200</v>
      </c>
      <c r="AU421" s="147" t="s">
        <v>86</v>
      </c>
      <c r="AV421" s="12" t="s">
        <v>86</v>
      </c>
      <c r="AW421" s="12" t="s">
        <v>37</v>
      </c>
      <c r="AX421" s="12" t="s">
        <v>84</v>
      </c>
      <c r="AY421" s="147" t="s">
        <v>187</v>
      </c>
    </row>
    <row r="422" spans="2:65" s="11" customFormat="1" ht="22.8" customHeight="1">
      <c r="B422" s="115"/>
      <c r="D422" s="116" t="s">
        <v>75</v>
      </c>
      <c r="E422" s="125" t="s">
        <v>627</v>
      </c>
      <c r="F422" s="125" t="s">
        <v>628</v>
      </c>
      <c r="I422" s="118"/>
      <c r="J422" s="126">
        <f>BK422</f>
        <v>0</v>
      </c>
      <c r="L422" s="115"/>
      <c r="M422" s="120"/>
      <c r="P422" s="121">
        <f>SUM(P423:P432)</f>
        <v>0</v>
      </c>
      <c r="R422" s="121">
        <f>SUM(R423:R432)</f>
        <v>0</v>
      </c>
      <c r="T422" s="122">
        <f>SUM(T423:T432)</f>
        <v>0</v>
      </c>
      <c r="AR422" s="116" t="s">
        <v>84</v>
      </c>
      <c r="AT422" s="123" t="s">
        <v>75</v>
      </c>
      <c r="AU422" s="123" t="s">
        <v>84</v>
      </c>
      <c r="AY422" s="116" t="s">
        <v>187</v>
      </c>
      <c r="BK422" s="124">
        <f>SUM(BK423:BK432)</f>
        <v>0</v>
      </c>
    </row>
    <row r="423" spans="2:65" s="1" customFormat="1" ht="24.15" customHeight="1">
      <c r="B423" s="31"/>
      <c r="C423" s="127" t="s">
        <v>1377</v>
      </c>
      <c r="D423" s="127" t="s">
        <v>189</v>
      </c>
      <c r="E423" s="128" t="s">
        <v>630</v>
      </c>
      <c r="F423" s="129" t="s">
        <v>631</v>
      </c>
      <c r="G423" s="130" t="s">
        <v>238</v>
      </c>
      <c r="H423" s="131">
        <v>75.59</v>
      </c>
      <c r="I423" s="132"/>
      <c r="J423" s="133">
        <f>ROUND(I423*H423,2)</f>
        <v>0</v>
      </c>
      <c r="K423" s="129" t="s">
        <v>193</v>
      </c>
      <c r="L423" s="31"/>
      <c r="M423" s="134" t="s">
        <v>19</v>
      </c>
      <c r="N423" s="135" t="s">
        <v>47</v>
      </c>
      <c r="P423" s="136">
        <f>O423*H423</f>
        <v>0</v>
      </c>
      <c r="Q423" s="136">
        <v>0</v>
      </c>
      <c r="R423" s="136">
        <f>Q423*H423</f>
        <v>0</v>
      </c>
      <c r="S423" s="136">
        <v>0</v>
      </c>
      <c r="T423" s="137">
        <f>S423*H423</f>
        <v>0</v>
      </c>
      <c r="AR423" s="138" t="s">
        <v>194</v>
      </c>
      <c r="AT423" s="138" t="s">
        <v>189</v>
      </c>
      <c r="AU423" s="138" t="s">
        <v>86</v>
      </c>
      <c r="AY423" s="16" t="s">
        <v>187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6" t="s">
        <v>84</v>
      </c>
      <c r="BK423" s="139">
        <f>ROUND(I423*H423,2)</f>
        <v>0</v>
      </c>
      <c r="BL423" s="16" t="s">
        <v>194</v>
      </c>
      <c r="BM423" s="138" t="s">
        <v>1378</v>
      </c>
    </row>
    <row r="424" spans="2:65" s="1" customFormat="1" ht="19.2">
      <c r="B424" s="31"/>
      <c r="D424" s="140" t="s">
        <v>196</v>
      </c>
      <c r="F424" s="141" t="s">
        <v>633</v>
      </c>
      <c r="I424" s="142"/>
      <c r="L424" s="31"/>
      <c r="M424" s="143"/>
      <c r="T424" s="52"/>
      <c r="AT424" s="16" t="s">
        <v>196</v>
      </c>
      <c r="AU424" s="16" t="s">
        <v>86</v>
      </c>
    </row>
    <row r="425" spans="2:65" s="1" customFormat="1">
      <c r="B425" s="31"/>
      <c r="D425" s="144" t="s">
        <v>198</v>
      </c>
      <c r="F425" s="145" t="s">
        <v>634</v>
      </c>
      <c r="I425" s="142"/>
      <c r="L425" s="31"/>
      <c r="M425" s="143"/>
      <c r="T425" s="52"/>
      <c r="AT425" s="16" t="s">
        <v>198</v>
      </c>
      <c r="AU425" s="16" t="s">
        <v>86</v>
      </c>
    </row>
    <row r="426" spans="2:65" s="1" customFormat="1" ht="24.15" customHeight="1">
      <c r="B426" s="31"/>
      <c r="C426" s="127" t="s">
        <v>1379</v>
      </c>
      <c r="D426" s="127" t="s">
        <v>189</v>
      </c>
      <c r="E426" s="128" t="s">
        <v>636</v>
      </c>
      <c r="F426" s="129" t="s">
        <v>637</v>
      </c>
      <c r="G426" s="130" t="s">
        <v>238</v>
      </c>
      <c r="H426" s="131">
        <v>755.9</v>
      </c>
      <c r="I426" s="132"/>
      <c r="J426" s="133">
        <f>ROUND(I426*H426,2)</f>
        <v>0</v>
      </c>
      <c r="K426" s="129" t="s">
        <v>193</v>
      </c>
      <c r="L426" s="31"/>
      <c r="M426" s="134" t="s">
        <v>19</v>
      </c>
      <c r="N426" s="135" t="s">
        <v>47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194</v>
      </c>
      <c r="AT426" s="138" t="s">
        <v>189</v>
      </c>
      <c r="AU426" s="138" t="s">
        <v>86</v>
      </c>
      <c r="AY426" s="16" t="s">
        <v>187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6" t="s">
        <v>84</v>
      </c>
      <c r="BK426" s="139">
        <f>ROUND(I426*H426,2)</f>
        <v>0</v>
      </c>
      <c r="BL426" s="16" t="s">
        <v>194</v>
      </c>
      <c r="BM426" s="138" t="s">
        <v>1380</v>
      </c>
    </row>
    <row r="427" spans="2:65" s="1" customFormat="1" ht="28.8">
      <c r="B427" s="31"/>
      <c r="D427" s="140" t="s">
        <v>196</v>
      </c>
      <c r="F427" s="141" t="s">
        <v>639</v>
      </c>
      <c r="I427" s="142"/>
      <c r="L427" s="31"/>
      <c r="M427" s="143"/>
      <c r="T427" s="52"/>
      <c r="AT427" s="16" t="s">
        <v>196</v>
      </c>
      <c r="AU427" s="16" t="s">
        <v>86</v>
      </c>
    </row>
    <row r="428" spans="2:65" s="1" customFormat="1">
      <c r="B428" s="31"/>
      <c r="D428" s="144" t="s">
        <v>198</v>
      </c>
      <c r="F428" s="145" t="s">
        <v>640</v>
      </c>
      <c r="I428" s="142"/>
      <c r="L428" s="31"/>
      <c r="M428" s="143"/>
      <c r="T428" s="52"/>
      <c r="AT428" s="16" t="s">
        <v>198</v>
      </c>
      <c r="AU428" s="16" t="s">
        <v>86</v>
      </c>
    </row>
    <row r="429" spans="2:65" s="12" customFormat="1">
      <c r="B429" s="146"/>
      <c r="D429" s="140" t="s">
        <v>200</v>
      </c>
      <c r="F429" s="148" t="s">
        <v>1381</v>
      </c>
      <c r="H429" s="149">
        <v>755.9</v>
      </c>
      <c r="I429" s="150"/>
      <c r="L429" s="146"/>
      <c r="M429" s="151"/>
      <c r="T429" s="152"/>
      <c r="AT429" s="147" t="s">
        <v>200</v>
      </c>
      <c r="AU429" s="147" t="s">
        <v>86</v>
      </c>
      <c r="AV429" s="12" t="s">
        <v>86</v>
      </c>
      <c r="AW429" s="12" t="s">
        <v>4</v>
      </c>
      <c r="AX429" s="12" t="s">
        <v>84</v>
      </c>
      <c r="AY429" s="147" t="s">
        <v>187</v>
      </c>
    </row>
    <row r="430" spans="2:65" s="1" customFormat="1" ht="33" customHeight="1">
      <c r="B430" s="31"/>
      <c r="C430" s="127" t="s">
        <v>1382</v>
      </c>
      <c r="D430" s="127" t="s">
        <v>189</v>
      </c>
      <c r="E430" s="128" t="s">
        <v>1111</v>
      </c>
      <c r="F430" s="129" t="s">
        <v>1112</v>
      </c>
      <c r="G430" s="130" t="s">
        <v>238</v>
      </c>
      <c r="H430" s="131">
        <v>75.59</v>
      </c>
      <c r="I430" s="132"/>
      <c r="J430" s="133">
        <f>ROUND(I430*H430,2)</f>
        <v>0</v>
      </c>
      <c r="K430" s="129" t="s">
        <v>193</v>
      </c>
      <c r="L430" s="31"/>
      <c r="M430" s="134" t="s">
        <v>19</v>
      </c>
      <c r="N430" s="135" t="s">
        <v>47</v>
      </c>
      <c r="P430" s="136">
        <f>O430*H430</f>
        <v>0</v>
      </c>
      <c r="Q430" s="136">
        <v>0</v>
      </c>
      <c r="R430" s="136">
        <f>Q430*H430</f>
        <v>0</v>
      </c>
      <c r="S430" s="136">
        <v>0</v>
      </c>
      <c r="T430" s="137">
        <f>S430*H430</f>
        <v>0</v>
      </c>
      <c r="AR430" s="138" t="s">
        <v>194</v>
      </c>
      <c r="AT430" s="138" t="s">
        <v>189</v>
      </c>
      <c r="AU430" s="138" t="s">
        <v>86</v>
      </c>
      <c r="AY430" s="16" t="s">
        <v>187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6" t="s">
        <v>84</v>
      </c>
      <c r="BK430" s="139">
        <f>ROUND(I430*H430,2)</f>
        <v>0</v>
      </c>
      <c r="BL430" s="16" t="s">
        <v>194</v>
      </c>
      <c r="BM430" s="138" t="s">
        <v>1383</v>
      </c>
    </row>
    <row r="431" spans="2:65" s="1" customFormat="1" ht="28.8">
      <c r="B431" s="31"/>
      <c r="D431" s="140" t="s">
        <v>196</v>
      </c>
      <c r="F431" s="141" t="s">
        <v>1114</v>
      </c>
      <c r="I431" s="142"/>
      <c r="L431" s="31"/>
      <c r="M431" s="143"/>
      <c r="T431" s="52"/>
      <c r="AT431" s="16" t="s">
        <v>196</v>
      </c>
      <c r="AU431" s="16" t="s">
        <v>86</v>
      </c>
    </row>
    <row r="432" spans="2:65" s="1" customFormat="1">
      <c r="B432" s="31"/>
      <c r="D432" s="144" t="s">
        <v>198</v>
      </c>
      <c r="F432" s="145" t="s">
        <v>1115</v>
      </c>
      <c r="I432" s="142"/>
      <c r="L432" s="31"/>
      <c r="M432" s="143"/>
      <c r="T432" s="52"/>
      <c r="AT432" s="16" t="s">
        <v>198</v>
      </c>
      <c r="AU432" s="16" t="s">
        <v>86</v>
      </c>
    </row>
    <row r="433" spans="2:65" s="11" customFormat="1" ht="22.8" customHeight="1">
      <c r="B433" s="115"/>
      <c r="D433" s="116" t="s">
        <v>75</v>
      </c>
      <c r="E433" s="125" t="s">
        <v>648</v>
      </c>
      <c r="F433" s="125" t="s">
        <v>649</v>
      </c>
      <c r="I433" s="118"/>
      <c r="J433" s="126">
        <f>BK433</f>
        <v>0</v>
      </c>
      <c r="L433" s="115"/>
      <c r="M433" s="120"/>
      <c r="P433" s="121">
        <f>SUM(P434:P439)</f>
        <v>0</v>
      </c>
      <c r="R433" s="121">
        <f>SUM(R434:R439)</f>
        <v>0</v>
      </c>
      <c r="T433" s="122">
        <f>SUM(T434:T439)</f>
        <v>0</v>
      </c>
      <c r="AR433" s="116" t="s">
        <v>84</v>
      </c>
      <c r="AT433" s="123" t="s">
        <v>75</v>
      </c>
      <c r="AU433" s="123" t="s">
        <v>84</v>
      </c>
      <c r="AY433" s="116" t="s">
        <v>187</v>
      </c>
      <c r="BK433" s="124">
        <f>SUM(BK434:BK439)</f>
        <v>0</v>
      </c>
    </row>
    <row r="434" spans="2:65" s="1" customFormat="1" ht="24.15" customHeight="1">
      <c r="B434" s="31"/>
      <c r="C434" s="127" t="s">
        <v>1384</v>
      </c>
      <c r="D434" s="127" t="s">
        <v>189</v>
      </c>
      <c r="E434" s="128" t="s">
        <v>937</v>
      </c>
      <c r="F434" s="129" t="s">
        <v>938</v>
      </c>
      <c r="G434" s="130" t="s">
        <v>238</v>
      </c>
      <c r="H434" s="131">
        <v>30.113</v>
      </c>
      <c r="I434" s="132"/>
      <c r="J434" s="133">
        <f>ROUND(I434*H434,2)</f>
        <v>0</v>
      </c>
      <c r="K434" s="129" t="s">
        <v>193</v>
      </c>
      <c r="L434" s="31"/>
      <c r="M434" s="134" t="s">
        <v>19</v>
      </c>
      <c r="N434" s="135" t="s">
        <v>47</v>
      </c>
      <c r="P434" s="136">
        <f>O434*H434</f>
        <v>0</v>
      </c>
      <c r="Q434" s="136">
        <v>0</v>
      </c>
      <c r="R434" s="136">
        <f>Q434*H434</f>
        <v>0</v>
      </c>
      <c r="S434" s="136">
        <v>0</v>
      </c>
      <c r="T434" s="137">
        <f>S434*H434</f>
        <v>0</v>
      </c>
      <c r="AR434" s="138" t="s">
        <v>194</v>
      </c>
      <c r="AT434" s="138" t="s">
        <v>189</v>
      </c>
      <c r="AU434" s="138" t="s">
        <v>86</v>
      </c>
      <c r="AY434" s="16" t="s">
        <v>187</v>
      </c>
      <c r="BE434" s="139">
        <f>IF(N434="základní",J434,0)</f>
        <v>0</v>
      </c>
      <c r="BF434" s="139">
        <f>IF(N434="snížená",J434,0)</f>
        <v>0</v>
      </c>
      <c r="BG434" s="139">
        <f>IF(N434="zákl. přenesená",J434,0)</f>
        <v>0</v>
      </c>
      <c r="BH434" s="139">
        <f>IF(N434="sníž. přenesená",J434,0)</f>
        <v>0</v>
      </c>
      <c r="BI434" s="139">
        <f>IF(N434="nulová",J434,0)</f>
        <v>0</v>
      </c>
      <c r="BJ434" s="16" t="s">
        <v>84</v>
      </c>
      <c r="BK434" s="139">
        <f>ROUND(I434*H434,2)</f>
        <v>0</v>
      </c>
      <c r="BL434" s="16" t="s">
        <v>194</v>
      </c>
      <c r="BM434" s="138" t="s">
        <v>1385</v>
      </c>
    </row>
    <row r="435" spans="2:65" s="1" customFormat="1" ht="28.8">
      <c r="B435" s="31"/>
      <c r="D435" s="140" t="s">
        <v>196</v>
      </c>
      <c r="F435" s="141" t="s">
        <v>940</v>
      </c>
      <c r="I435" s="142"/>
      <c r="L435" s="31"/>
      <c r="M435" s="143"/>
      <c r="T435" s="52"/>
      <c r="AT435" s="16" t="s">
        <v>196</v>
      </c>
      <c r="AU435" s="16" t="s">
        <v>86</v>
      </c>
    </row>
    <row r="436" spans="2:65" s="1" customFormat="1">
      <c r="B436" s="31"/>
      <c r="D436" s="144" t="s">
        <v>198</v>
      </c>
      <c r="F436" s="145" t="s">
        <v>941</v>
      </c>
      <c r="I436" s="142"/>
      <c r="L436" s="31"/>
      <c r="M436" s="143"/>
      <c r="T436" s="52"/>
      <c r="AT436" s="16" t="s">
        <v>198</v>
      </c>
      <c r="AU436" s="16" t="s">
        <v>86</v>
      </c>
    </row>
    <row r="437" spans="2:65" s="1" customFormat="1" ht="37.799999999999997" customHeight="1">
      <c r="B437" s="31"/>
      <c r="C437" s="127" t="s">
        <v>1386</v>
      </c>
      <c r="D437" s="127" t="s">
        <v>189</v>
      </c>
      <c r="E437" s="128" t="s">
        <v>1387</v>
      </c>
      <c r="F437" s="129" t="s">
        <v>1388</v>
      </c>
      <c r="G437" s="130" t="s">
        <v>238</v>
      </c>
      <c r="H437" s="131">
        <v>30.113</v>
      </c>
      <c r="I437" s="132"/>
      <c r="J437" s="133">
        <f>ROUND(I437*H437,2)</f>
        <v>0</v>
      </c>
      <c r="K437" s="129" t="s">
        <v>193</v>
      </c>
      <c r="L437" s="31"/>
      <c r="M437" s="134" t="s">
        <v>19</v>
      </c>
      <c r="N437" s="135" t="s">
        <v>47</v>
      </c>
      <c r="P437" s="136">
        <f>O437*H437</f>
        <v>0</v>
      </c>
      <c r="Q437" s="136">
        <v>0</v>
      </c>
      <c r="R437" s="136">
        <f>Q437*H437</f>
        <v>0</v>
      </c>
      <c r="S437" s="136">
        <v>0</v>
      </c>
      <c r="T437" s="137">
        <f>S437*H437</f>
        <v>0</v>
      </c>
      <c r="AR437" s="138" t="s">
        <v>194</v>
      </c>
      <c r="AT437" s="138" t="s">
        <v>189</v>
      </c>
      <c r="AU437" s="138" t="s">
        <v>86</v>
      </c>
      <c r="AY437" s="16" t="s">
        <v>187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6" t="s">
        <v>84</v>
      </c>
      <c r="BK437" s="139">
        <f>ROUND(I437*H437,2)</f>
        <v>0</v>
      </c>
      <c r="BL437" s="16" t="s">
        <v>194</v>
      </c>
      <c r="BM437" s="138" t="s">
        <v>1389</v>
      </c>
    </row>
    <row r="438" spans="2:65" s="1" customFormat="1" ht="38.4">
      <c r="B438" s="31"/>
      <c r="D438" s="140" t="s">
        <v>196</v>
      </c>
      <c r="F438" s="141" t="s">
        <v>1390</v>
      </c>
      <c r="I438" s="142"/>
      <c r="L438" s="31"/>
      <c r="M438" s="143"/>
      <c r="T438" s="52"/>
      <c r="AT438" s="16" t="s">
        <v>196</v>
      </c>
      <c r="AU438" s="16" t="s">
        <v>86</v>
      </c>
    </row>
    <row r="439" spans="2:65" s="1" customFormat="1">
      <c r="B439" s="31"/>
      <c r="D439" s="144" t="s">
        <v>198</v>
      </c>
      <c r="F439" s="145" t="s">
        <v>1391</v>
      </c>
      <c r="I439" s="142"/>
      <c r="L439" s="31"/>
      <c r="M439" s="143"/>
      <c r="T439" s="52"/>
      <c r="AT439" s="16" t="s">
        <v>198</v>
      </c>
      <c r="AU439" s="16" t="s">
        <v>86</v>
      </c>
    </row>
    <row r="440" spans="2:65" s="11" customFormat="1" ht="25.95" customHeight="1">
      <c r="B440" s="115"/>
      <c r="D440" s="116" t="s">
        <v>75</v>
      </c>
      <c r="E440" s="117" t="s">
        <v>662</v>
      </c>
      <c r="F440" s="117" t="s">
        <v>663</v>
      </c>
      <c r="I440" s="118"/>
      <c r="J440" s="119">
        <f>BK440</f>
        <v>0</v>
      </c>
      <c r="L440" s="115"/>
      <c r="M440" s="120"/>
      <c r="P440" s="121">
        <f>P441</f>
        <v>0</v>
      </c>
      <c r="R440" s="121">
        <f>R441</f>
        <v>3.0000000000000001E-3</v>
      </c>
      <c r="T440" s="122">
        <f>T441</f>
        <v>0</v>
      </c>
      <c r="AR440" s="116" t="s">
        <v>86</v>
      </c>
      <c r="AT440" s="123" t="s">
        <v>75</v>
      </c>
      <c r="AU440" s="123" t="s">
        <v>76</v>
      </c>
      <c r="AY440" s="116" t="s">
        <v>187</v>
      </c>
      <c r="BK440" s="124">
        <f>BK441</f>
        <v>0</v>
      </c>
    </row>
    <row r="441" spans="2:65" s="11" customFormat="1" ht="22.8" customHeight="1">
      <c r="B441" s="115"/>
      <c r="D441" s="116" t="s">
        <v>75</v>
      </c>
      <c r="E441" s="125" t="s">
        <v>664</v>
      </c>
      <c r="F441" s="125" t="s">
        <v>665</v>
      </c>
      <c r="I441" s="118"/>
      <c r="J441" s="126">
        <f>BK441</f>
        <v>0</v>
      </c>
      <c r="L441" s="115"/>
      <c r="M441" s="120"/>
      <c r="P441" s="121">
        <f>SUM(P442:P448)</f>
        <v>0</v>
      </c>
      <c r="R441" s="121">
        <f>SUM(R442:R448)</f>
        <v>3.0000000000000001E-3</v>
      </c>
      <c r="T441" s="122">
        <f>SUM(T442:T448)</f>
        <v>0</v>
      </c>
      <c r="AR441" s="116" t="s">
        <v>86</v>
      </c>
      <c r="AT441" s="123" t="s">
        <v>75</v>
      </c>
      <c r="AU441" s="123" t="s">
        <v>84</v>
      </c>
      <c r="AY441" s="116" t="s">
        <v>187</v>
      </c>
      <c r="BK441" s="124">
        <f>SUM(BK442:BK448)</f>
        <v>0</v>
      </c>
    </row>
    <row r="442" spans="2:65" s="1" customFormat="1" ht="24.15" customHeight="1">
      <c r="B442" s="31"/>
      <c r="C442" s="127" t="s">
        <v>1392</v>
      </c>
      <c r="D442" s="127" t="s">
        <v>189</v>
      </c>
      <c r="E442" s="128" t="s">
        <v>673</v>
      </c>
      <c r="F442" s="129" t="s">
        <v>674</v>
      </c>
      <c r="G442" s="130" t="s">
        <v>320</v>
      </c>
      <c r="H442" s="131">
        <v>3</v>
      </c>
      <c r="I442" s="132"/>
      <c r="J442" s="133">
        <f>ROUND(I442*H442,2)</f>
        <v>0</v>
      </c>
      <c r="K442" s="129" t="s">
        <v>193</v>
      </c>
      <c r="L442" s="31"/>
      <c r="M442" s="134" t="s">
        <v>19</v>
      </c>
      <c r="N442" s="135" t="s">
        <v>47</v>
      </c>
      <c r="P442" s="136">
        <f>O442*H442</f>
        <v>0</v>
      </c>
      <c r="Q442" s="136">
        <v>1E-3</v>
      </c>
      <c r="R442" s="136">
        <f>Q442*H442</f>
        <v>3.0000000000000001E-3</v>
      </c>
      <c r="S442" s="136">
        <v>0</v>
      </c>
      <c r="T442" s="137">
        <f>S442*H442</f>
        <v>0</v>
      </c>
      <c r="AR442" s="138" t="s">
        <v>298</v>
      </c>
      <c r="AT442" s="138" t="s">
        <v>189</v>
      </c>
      <c r="AU442" s="138" t="s">
        <v>86</v>
      </c>
      <c r="AY442" s="16" t="s">
        <v>187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6" t="s">
        <v>84</v>
      </c>
      <c r="BK442" s="139">
        <f>ROUND(I442*H442,2)</f>
        <v>0</v>
      </c>
      <c r="BL442" s="16" t="s">
        <v>298</v>
      </c>
      <c r="BM442" s="138" t="s">
        <v>1393</v>
      </c>
    </row>
    <row r="443" spans="2:65" s="1" customFormat="1" ht="19.2">
      <c r="B443" s="31"/>
      <c r="D443" s="140" t="s">
        <v>196</v>
      </c>
      <c r="F443" s="141" t="s">
        <v>676</v>
      </c>
      <c r="I443" s="142"/>
      <c r="L443" s="31"/>
      <c r="M443" s="143"/>
      <c r="T443" s="52"/>
      <c r="AT443" s="16" t="s">
        <v>196</v>
      </c>
      <c r="AU443" s="16" t="s">
        <v>86</v>
      </c>
    </row>
    <row r="444" spans="2:65" s="1" customFormat="1">
      <c r="B444" s="31"/>
      <c r="D444" s="144" t="s">
        <v>198</v>
      </c>
      <c r="F444" s="145" t="s">
        <v>677</v>
      </c>
      <c r="I444" s="142"/>
      <c r="L444" s="31"/>
      <c r="M444" s="143"/>
      <c r="T444" s="52"/>
      <c r="AT444" s="16" t="s">
        <v>198</v>
      </c>
      <c r="AU444" s="16" t="s">
        <v>86</v>
      </c>
    </row>
    <row r="445" spans="2:65" s="12" customFormat="1">
      <c r="B445" s="146"/>
      <c r="D445" s="140" t="s">
        <v>200</v>
      </c>
      <c r="E445" s="147" t="s">
        <v>19</v>
      </c>
      <c r="F445" s="148" t="s">
        <v>911</v>
      </c>
      <c r="H445" s="149">
        <v>3</v>
      </c>
      <c r="I445" s="150"/>
      <c r="L445" s="146"/>
      <c r="M445" s="151"/>
      <c r="T445" s="152"/>
      <c r="AT445" s="147" t="s">
        <v>200</v>
      </c>
      <c r="AU445" s="147" t="s">
        <v>86</v>
      </c>
      <c r="AV445" s="12" t="s">
        <v>86</v>
      </c>
      <c r="AW445" s="12" t="s">
        <v>37</v>
      </c>
      <c r="AX445" s="12" t="s">
        <v>84</v>
      </c>
      <c r="AY445" s="147" t="s">
        <v>187</v>
      </c>
    </row>
    <row r="446" spans="2:65" s="1" customFormat="1" ht="24.15" customHeight="1">
      <c r="B446" s="31"/>
      <c r="C446" s="127" t="s">
        <v>1394</v>
      </c>
      <c r="D446" s="127" t="s">
        <v>189</v>
      </c>
      <c r="E446" s="128" t="s">
        <v>679</v>
      </c>
      <c r="F446" s="129" t="s">
        <v>680</v>
      </c>
      <c r="G446" s="130" t="s">
        <v>238</v>
      </c>
      <c r="H446" s="131">
        <v>3.0000000000000001E-3</v>
      </c>
      <c r="I446" s="132"/>
      <c r="J446" s="133">
        <f>ROUND(I446*H446,2)</f>
        <v>0</v>
      </c>
      <c r="K446" s="129" t="s">
        <v>193</v>
      </c>
      <c r="L446" s="31"/>
      <c r="M446" s="134" t="s">
        <v>19</v>
      </c>
      <c r="N446" s="135" t="s">
        <v>47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298</v>
      </c>
      <c r="AT446" s="138" t="s">
        <v>189</v>
      </c>
      <c r="AU446" s="138" t="s">
        <v>86</v>
      </c>
      <c r="AY446" s="16" t="s">
        <v>187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6" t="s">
        <v>84</v>
      </c>
      <c r="BK446" s="139">
        <f>ROUND(I446*H446,2)</f>
        <v>0</v>
      </c>
      <c r="BL446" s="16" t="s">
        <v>298</v>
      </c>
      <c r="BM446" s="138" t="s">
        <v>1395</v>
      </c>
    </row>
    <row r="447" spans="2:65" s="1" customFormat="1" ht="28.8">
      <c r="B447" s="31"/>
      <c r="D447" s="140" t="s">
        <v>196</v>
      </c>
      <c r="F447" s="141" t="s">
        <v>682</v>
      </c>
      <c r="I447" s="142"/>
      <c r="L447" s="31"/>
      <c r="M447" s="143"/>
      <c r="T447" s="52"/>
      <c r="AT447" s="16" t="s">
        <v>196</v>
      </c>
      <c r="AU447" s="16" t="s">
        <v>86</v>
      </c>
    </row>
    <row r="448" spans="2:65" s="1" customFormat="1">
      <c r="B448" s="31"/>
      <c r="D448" s="144" t="s">
        <v>198</v>
      </c>
      <c r="F448" s="145" t="s">
        <v>683</v>
      </c>
      <c r="I448" s="142"/>
      <c r="L448" s="31"/>
      <c r="M448" s="143"/>
      <c r="T448" s="52"/>
      <c r="AT448" s="16" t="s">
        <v>198</v>
      </c>
      <c r="AU448" s="16" t="s">
        <v>86</v>
      </c>
    </row>
    <row r="449" spans="2:65" s="11" customFormat="1" ht="25.95" customHeight="1">
      <c r="B449" s="115"/>
      <c r="D449" s="116" t="s">
        <v>75</v>
      </c>
      <c r="E449" s="117" t="s">
        <v>684</v>
      </c>
      <c r="F449" s="117" t="s">
        <v>113</v>
      </c>
      <c r="I449" s="118"/>
      <c r="J449" s="119">
        <f>BK449</f>
        <v>0</v>
      </c>
      <c r="L449" s="115"/>
      <c r="M449" s="120"/>
      <c r="P449" s="121">
        <f>P450+P463</f>
        <v>0</v>
      </c>
      <c r="R449" s="121">
        <f>R450+R463</f>
        <v>0</v>
      </c>
      <c r="T449" s="122">
        <f>T450+T463</f>
        <v>0</v>
      </c>
      <c r="AR449" s="116" t="s">
        <v>222</v>
      </c>
      <c r="AT449" s="123" t="s">
        <v>75</v>
      </c>
      <c r="AU449" s="123" t="s">
        <v>76</v>
      </c>
      <c r="AY449" s="116" t="s">
        <v>187</v>
      </c>
      <c r="BK449" s="124">
        <f>BK450+BK463</f>
        <v>0</v>
      </c>
    </row>
    <row r="450" spans="2:65" s="11" customFormat="1" ht="22.8" customHeight="1">
      <c r="B450" s="115"/>
      <c r="D450" s="116" t="s">
        <v>75</v>
      </c>
      <c r="E450" s="125" t="s">
        <v>685</v>
      </c>
      <c r="F450" s="125" t="s">
        <v>686</v>
      </c>
      <c r="I450" s="118"/>
      <c r="J450" s="126">
        <f>BK450</f>
        <v>0</v>
      </c>
      <c r="L450" s="115"/>
      <c r="M450" s="120"/>
      <c r="P450" s="121">
        <f>SUM(P451:P462)</f>
        <v>0</v>
      </c>
      <c r="R450" s="121">
        <f>SUM(R451:R462)</f>
        <v>0</v>
      </c>
      <c r="T450" s="122">
        <f>SUM(T451:T462)</f>
        <v>0</v>
      </c>
      <c r="AR450" s="116" t="s">
        <v>222</v>
      </c>
      <c r="AT450" s="123" t="s">
        <v>75</v>
      </c>
      <c r="AU450" s="123" t="s">
        <v>84</v>
      </c>
      <c r="AY450" s="116" t="s">
        <v>187</v>
      </c>
      <c r="BK450" s="124">
        <f>SUM(BK451:BK462)</f>
        <v>0</v>
      </c>
    </row>
    <row r="451" spans="2:65" s="1" customFormat="1" ht="24.15" customHeight="1">
      <c r="B451" s="31"/>
      <c r="C451" s="127" t="s">
        <v>1396</v>
      </c>
      <c r="D451" s="127" t="s">
        <v>189</v>
      </c>
      <c r="E451" s="128" t="s">
        <v>1124</v>
      </c>
      <c r="F451" s="129" t="s">
        <v>1125</v>
      </c>
      <c r="G451" s="130" t="s">
        <v>460</v>
      </c>
      <c r="H451" s="131">
        <v>905.85</v>
      </c>
      <c r="I451" s="132"/>
      <c r="J451" s="133">
        <f>ROUND(I451*H451,2)</f>
        <v>0</v>
      </c>
      <c r="K451" s="129" t="s">
        <v>193</v>
      </c>
      <c r="L451" s="31"/>
      <c r="M451" s="134" t="s">
        <v>19</v>
      </c>
      <c r="N451" s="135" t="s">
        <v>47</v>
      </c>
      <c r="P451" s="136">
        <f>O451*H451</f>
        <v>0</v>
      </c>
      <c r="Q451" s="136">
        <v>0</v>
      </c>
      <c r="R451" s="136">
        <f>Q451*H451</f>
        <v>0</v>
      </c>
      <c r="S451" s="136">
        <v>0</v>
      </c>
      <c r="T451" s="137">
        <f>S451*H451</f>
        <v>0</v>
      </c>
      <c r="AR451" s="138" t="s">
        <v>691</v>
      </c>
      <c r="AT451" s="138" t="s">
        <v>189</v>
      </c>
      <c r="AU451" s="138" t="s">
        <v>86</v>
      </c>
      <c r="AY451" s="16" t="s">
        <v>187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6" t="s">
        <v>84</v>
      </c>
      <c r="BK451" s="139">
        <f>ROUND(I451*H451,2)</f>
        <v>0</v>
      </c>
      <c r="BL451" s="16" t="s">
        <v>691</v>
      </c>
      <c r="BM451" s="138" t="s">
        <v>1397</v>
      </c>
    </row>
    <row r="452" spans="2:65" s="1" customFormat="1" ht="19.2">
      <c r="B452" s="31"/>
      <c r="D452" s="140" t="s">
        <v>196</v>
      </c>
      <c r="F452" s="141" t="s">
        <v>1125</v>
      </c>
      <c r="I452" s="142"/>
      <c r="L452" s="31"/>
      <c r="M452" s="143"/>
      <c r="T452" s="52"/>
      <c r="AT452" s="16" t="s">
        <v>196</v>
      </c>
      <c r="AU452" s="16" t="s">
        <v>86</v>
      </c>
    </row>
    <row r="453" spans="2:65" s="1" customFormat="1">
      <c r="B453" s="31"/>
      <c r="D453" s="144" t="s">
        <v>198</v>
      </c>
      <c r="F453" s="145" t="s">
        <v>1127</v>
      </c>
      <c r="I453" s="142"/>
      <c r="L453" s="31"/>
      <c r="M453" s="143"/>
      <c r="T453" s="52"/>
      <c r="AT453" s="16" t="s">
        <v>198</v>
      </c>
      <c r="AU453" s="16" t="s">
        <v>86</v>
      </c>
    </row>
    <row r="454" spans="2:65" s="12" customFormat="1">
      <c r="B454" s="146"/>
      <c r="D454" s="140" t="s">
        <v>200</v>
      </c>
      <c r="E454" s="147" t="s">
        <v>19</v>
      </c>
      <c r="F454" s="148" t="s">
        <v>716</v>
      </c>
      <c r="H454" s="149">
        <v>905.85</v>
      </c>
      <c r="I454" s="150"/>
      <c r="L454" s="146"/>
      <c r="M454" s="151"/>
      <c r="T454" s="152"/>
      <c r="AT454" s="147" t="s">
        <v>200</v>
      </c>
      <c r="AU454" s="147" t="s">
        <v>86</v>
      </c>
      <c r="AV454" s="12" t="s">
        <v>86</v>
      </c>
      <c r="AW454" s="12" t="s">
        <v>37</v>
      </c>
      <c r="AX454" s="12" t="s">
        <v>84</v>
      </c>
      <c r="AY454" s="147" t="s">
        <v>187</v>
      </c>
    </row>
    <row r="455" spans="2:65" s="1" customFormat="1" ht="24.15" customHeight="1">
      <c r="B455" s="31"/>
      <c r="C455" s="127" t="s">
        <v>1398</v>
      </c>
      <c r="D455" s="127" t="s">
        <v>189</v>
      </c>
      <c r="E455" s="128" t="s">
        <v>688</v>
      </c>
      <c r="F455" s="129" t="s">
        <v>689</v>
      </c>
      <c r="G455" s="130" t="s">
        <v>690</v>
      </c>
      <c r="H455" s="131">
        <v>35</v>
      </c>
      <c r="I455" s="132"/>
      <c r="J455" s="133">
        <f>ROUND(I455*H455,2)</f>
        <v>0</v>
      </c>
      <c r="K455" s="129" t="s">
        <v>193</v>
      </c>
      <c r="L455" s="31"/>
      <c r="M455" s="134" t="s">
        <v>19</v>
      </c>
      <c r="N455" s="135" t="s">
        <v>47</v>
      </c>
      <c r="P455" s="136">
        <f>O455*H455</f>
        <v>0</v>
      </c>
      <c r="Q455" s="136">
        <v>0</v>
      </c>
      <c r="R455" s="136">
        <f>Q455*H455</f>
        <v>0</v>
      </c>
      <c r="S455" s="136">
        <v>0</v>
      </c>
      <c r="T455" s="137">
        <f>S455*H455</f>
        <v>0</v>
      </c>
      <c r="AR455" s="138" t="s">
        <v>691</v>
      </c>
      <c r="AT455" s="138" t="s">
        <v>189</v>
      </c>
      <c r="AU455" s="138" t="s">
        <v>86</v>
      </c>
      <c r="AY455" s="16" t="s">
        <v>187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6" t="s">
        <v>84</v>
      </c>
      <c r="BK455" s="139">
        <f>ROUND(I455*H455,2)</f>
        <v>0</v>
      </c>
      <c r="BL455" s="16" t="s">
        <v>691</v>
      </c>
      <c r="BM455" s="138" t="s">
        <v>1399</v>
      </c>
    </row>
    <row r="456" spans="2:65" s="1" customFormat="1" ht="19.2">
      <c r="B456" s="31"/>
      <c r="D456" s="140" t="s">
        <v>196</v>
      </c>
      <c r="F456" s="141" t="s">
        <v>689</v>
      </c>
      <c r="I456" s="142"/>
      <c r="L456" s="31"/>
      <c r="M456" s="143"/>
      <c r="T456" s="52"/>
      <c r="AT456" s="16" t="s">
        <v>196</v>
      </c>
      <c r="AU456" s="16" t="s">
        <v>86</v>
      </c>
    </row>
    <row r="457" spans="2:65" s="1" customFormat="1">
      <c r="B457" s="31"/>
      <c r="D457" s="144" t="s">
        <v>198</v>
      </c>
      <c r="F457" s="145" t="s">
        <v>693</v>
      </c>
      <c r="I457" s="142"/>
      <c r="L457" s="31"/>
      <c r="M457" s="143"/>
      <c r="T457" s="52"/>
      <c r="AT457" s="16" t="s">
        <v>198</v>
      </c>
      <c r="AU457" s="16" t="s">
        <v>86</v>
      </c>
    </row>
    <row r="458" spans="2:65" s="12" customFormat="1">
      <c r="B458" s="146"/>
      <c r="D458" s="140" t="s">
        <v>200</v>
      </c>
      <c r="E458" s="147" t="s">
        <v>19</v>
      </c>
      <c r="F458" s="148" t="s">
        <v>1400</v>
      </c>
      <c r="H458" s="149">
        <v>35</v>
      </c>
      <c r="I458" s="150"/>
      <c r="L458" s="146"/>
      <c r="M458" s="151"/>
      <c r="T458" s="152"/>
      <c r="AT458" s="147" t="s">
        <v>200</v>
      </c>
      <c r="AU458" s="147" t="s">
        <v>86</v>
      </c>
      <c r="AV458" s="12" t="s">
        <v>86</v>
      </c>
      <c r="AW458" s="12" t="s">
        <v>37</v>
      </c>
      <c r="AX458" s="12" t="s">
        <v>84</v>
      </c>
      <c r="AY458" s="147" t="s">
        <v>187</v>
      </c>
    </row>
    <row r="459" spans="2:65" s="1" customFormat="1" ht="24.15" customHeight="1">
      <c r="B459" s="31"/>
      <c r="C459" s="127" t="s">
        <v>1401</v>
      </c>
      <c r="D459" s="127" t="s">
        <v>189</v>
      </c>
      <c r="E459" s="128" t="s">
        <v>695</v>
      </c>
      <c r="F459" s="129" t="s">
        <v>696</v>
      </c>
      <c r="G459" s="130" t="s">
        <v>460</v>
      </c>
      <c r="H459" s="131">
        <v>905.85</v>
      </c>
      <c r="I459" s="132"/>
      <c r="J459" s="133">
        <f>ROUND(I459*H459,2)</f>
        <v>0</v>
      </c>
      <c r="K459" s="129" t="s">
        <v>193</v>
      </c>
      <c r="L459" s="31"/>
      <c r="M459" s="134" t="s">
        <v>19</v>
      </c>
      <c r="N459" s="135" t="s">
        <v>47</v>
      </c>
      <c r="P459" s="136">
        <f>O459*H459</f>
        <v>0</v>
      </c>
      <c r="Q459" s="136">
        <v>0</v>
      </c>
      <c r="R459" s="136">
        <f>Q459*H459</f>
        <v>0</v>
      </c>
      <c r="S459" s="136">
        <v>0</v>
      </c>
      <c r="T459" s="137">
        <f>S459*H459</f>
        <v>0</v>
      </c>
      <c r="AR459" s="138" t="s">
        <v>691</v>
      </c>
      <c r="AT459" s="138" t="s">
        <v>189</v>
      </c>
      <c r="AU459" s="138" t="s">
        <v>86</v>
      </c>
      <c r="AY459" s="16" t="s">
        <v>187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6" t="s">
        <v>84</v>
      </c>
      <c r="BK459" s="139">
        <f>ROUND(I459*H459,2)</f>
        <v>0</v>
      </c>
      <c r="BL459" s="16" t="s">
        <v>691</v>
      </c>
      <c r="BM459" s="138" t="s">
        <v>1402</v>
      </c>
    </row>
    <row r="460" spans="2:65" s="1" customFormat="1" ht="19.2">
      <c r="B460" s="31"/>
      <c r="D460" s="140" t="s">
        <v>196</v>
      </c>
      <c r="F460" s="141" t="s">
        <v>696</v>
      </c>
      <c r="I460" s="142"/>
      <c r="L460" s="31"/>
      <c r="M460" s="143"/>
      <c r="T460" s="52"/>
      <c r="AT460" s="16" t="s">
        <v>196</v>
      </c>
      <c r="AU460" s="16" t="s">
        <v>86</v>
      </c>
    </row>
    <row r="461" spans="2:65" s="1" customFormat="1">
      <c r="B461" s="31"/>
      <c r="D461" s="144" t="s">
        <v>198</v>
      </c>
      <c r="F461" s="145" t="s">
        <v>698</v>
      </c>
      <c r="I461" s="142"/>
      <c r="L461" s="31"/>
      <c r="M461" s="143"/>
      <c r="T461" s="52"/>
      <c r="AT461" s="16" t="s">
        <v>198</v>
      </c>
      <c r="AU461" s="16" t="s">
        <v>86</v>
      </c>
    </row>
    <row r="462" spans="2:65" s="12" customFormat="1">
      <c r="B462" s="146"/>
      <c r="D462" s="140" t="s">
        <v>200</v>
      </c>
      <c r="E462" s="147" t="s">
        <v>19</v>
      </c>
      <c r="F462" s="148" t="s">
        <v>716</v>
      </c>
      <c r="H462" s="149">
        <v>905.85</v>
      </c>
      <c r="I462" s="150"/>
      <c r="L462" s="146"/>
      <c r="M462" s="151"/>
      <c r="T462" s="152"/>
      <c r="AT462" s="147" t="s">
        <v>200</v>
      </c>
      <c r="AU462" s="147" t="s">
        <v>86</v>
      </c>
      <c r="AV462" s="12" t="s">
        <v>86</v>
      </c>
      <c r="AW462" s="12" t="s">
        <v>37</v>
      </c>
      <c r="AX462" s="12" t="s">
        <v>84</v>
      </c>
      <c r="AY462" s="147" t="s">
        <v>187</v>
      </c>
    </row>
    <row r="463" spans="2:65" s="11" customFormat="1" ht="22.8" customHeight="1">
      <c r="B463" s="115"/>
      <c r="D463" s="116" t="s">
        <v>75</v>
      </c>
      <c r="E463" s="125" t="s">
        <v>699</v>
      </c>
      <c r="F463" s="125" t="s">
        <v>700</v>
      </c>
      <c r="I463" s="118"/>
      <c r="J463" s="126">
        <f>BK463</f>
        <v>0</v>
      </c>
      <c r="L463" s="115"/>
      <c r="M463" s="120"/>
      <c r="P463" s="121">
        <f>SUM(P464:P471)</f>
        <v>0</v>
      </c>
      <c r="R463" s="121">
        <f>SUM(R464:R471)</f>
        <v>0</v>
      </c>
      <c r="T463" s="122">
        <f>SUM(T464:T471)</f>
        <v>0</v>
      </c>
      <c r="AR463" s="116" t="s">
        <v>222</v>
      </c>
      <c r="AT463" s="123" t="s">
        <v>75</v>
      </c>
      <c r="AU463" s="123" t="s">
        <v>84</v>
      </c>
      <c r="AY463" s="116" t="s">
        <v>187</v>
      </c>
      <c r="BK463" s="124">
        <f>SUM(BK464:BK471)</f>
        <v>0</v>
      </c>
    </row>
    <row r="464" spans="2:65" s="1" customFormat="1" ht="16.5" customHeight="1">
      <c r="B464" s="31"/>
      <c r="C464" s="127" t="s">
        <v>1403</v>
      </c>
      <c r="D464" s="127" t="s">
        <v>189</v>
      </c>
      <c r="E464" s="128" t="s">
        <v>702</v>
      </c>
      <c r="F464" s="129" t="s">
        <v>703</v>
      </c>
      <c r="G464" s="130" t="s">
        <v>704</v>
      </c>
      <c r="H464" s="131">
        <v>5</v>
      </c>
      <c r="I464" s="132"/>
      <c r="J464" s="133">
        <f>ROUND(I464*H464,2)</f>
        <v>0</v>
      </c>
      <c r="K464" s="129" t="s">
        <v>193</v>
      </c>
      <c r="L464" s="31"/>
      <c r="M464" s="134" t="s">
        <v>19</v>
      </c>
      <c r="N464" s="135" t="s">
        <v>47</v>
      </c>
      <c r="P464" s="136">
        <f>O464*H464</f>
        <v>0</v>
      </c>
      <c r="Q464" s="136">
        <v>0</v>
      </c>
      <c r="R464" s="136">
        <f>Q464*H464</f>
        <v>0</v>
      </c>
      <c r="S464" s="136">
        <v>0</v>
      </c>
      <c r="T464" s="137">
        <f>S464*H464</f>
        <v>0</v>
      </c>
      <c r="AR464" s="138" t="s">
        <v>691</v>
      </c>
      <c r="AT464" s="138" t="s">
        <v>189</v>
      </c>
      <c r="AU464" s="138" t="s">
        <v>86</v>
      </c>
      <c r="AY464" s="16" t="s">
        <v>187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6" t="s">
        <v>84</v>
      </c>
      <c r="BK464" s="139">
        <f>ROUND(I464*H464,2)</f>
        <v>0</v>
      </c>
      <c r="BL464" s="16" t="s">
        <v>691</v>
      </c>
      <c r="BM464" s="138" t="s">
        <v>1404</v>
      </c>
    </row>
    <row r="465" spans="2:65" s="1" customFormat="1">
      <c r="B465" s="31"/>
      <c r="D465" s="140" t="s">
        <v>196</v>
      </c>
      <c r="F465" s="141" t="s">
        <v>703</v>
      </c>
      <c r="I465" s="142"/>
      <c r="L465" s="31"/>
      <c r="M465" s="143"/>
      <c r="T465" s="52"/>
      <c r="AT465" s="16" t="s">
        <v>196</v>
      </c>
      <c r="AU465" s="16" t="s">
        <v>86</v>
      </c>
    </row>
    <row r="466" spans="2:65" s="1" customFormat="1">
      <c r="B466" s="31"/>
      <c r="D466" s="144" t="s">
        <v>198</v>
      </c>
      <c r="F466" s="145" t="s">
        <v>706</v>
      </c>
      <c r="I466" s="142"/>
      <c r="L466" s="31"/>
      <c r="M466" s="143"/>
      <c r="T466" s="52"/>
      <c r="AT466" s="16" t="s">
        <v>198</v>
      </c>
      <c r="AU466" s="16" t="s">
        <v>86</v>
      </c>
    </row>
    <row r="467" spans="2:65" s="12" customFormat="1">
      <c r="B467" s="146"/>
      <c r="D467" s="140" t="s">
        <v>200</v>
      </c>
      <c r="E467" s="147" t="s">
        <v>19</v>
      </c>
      <c r="F467" s="148" t="s">
        <v>222</v>
      </c>
      <c r="H467" s="149">
        <v>5</v>
      </c>
      <c r="I467" s="150"/>
      <c r="L467" s="146"/>
      <c r="M467" s="151"/>
      <c r="T467" s="152"/>
      <c r="AT467" s="147" t="s">
        <v>200</v>
      </c>
      <c r="AU467" s="147" t="s">
        <v>86</v>
      </c>
      <c r="AV467" s="12" t="s">
        <v>86</v>
      </c>
      <c r="AW467" s="12" t="s">
        <v>37</v>
      </c>
      <c r="AX467" s="12" t="s">
        <v>84</v>
      </c>
      <c r="AY467" s="147" t="s">
        <v>187</v>
      </c>
    </row>
    <row r="468" spans="2:65" s="1" customFormat="1" ht="16.5" customHeight="1">
      <c r="B468" s="31"/>
      <c r="C468" s="127" t="s">
        <v>1405</v>
      </c>
      <c r="D468" s="127" t="s">
        <v>189</v>
      </c>
      <c r="E468" s="128" t="s">
        <v>708</v>
      </c>
      <c r="F468" s="129" t="s">
        <v>709</v>
      </c>
      <c r="G468" s="130" t="s">
        <v>704</v>
      </c>
      <c r="H468" s="131">
        <v>2</v>
      </c>
      <c r="I468" s="132"/>
      <c r="J468" s="133">
        <f>ROUND(I468*H468,2)</f>
        <v>0</v>
      </c>
      <c r="K468" s="129" t="s">
        <v>193</v>
      </c>
      <c r="L468" s="31"/>
      <c r="M468" s="134" t="s">
        <v>19</v>
      </c>
      <c r="N468" s="135" t="s">
        <v>47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691</v>
      </c>
      <c r="AT468" s="138" t="s">
        <v>189</v>
      </c>
      <c r="AU468" s="138" t="s">
        <v>86</v>
      </c>
      <c r="AY468" s="16" t="s">
        <v>187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6" t="s">
        <v>84</v>
      </c>
      <c r="BK468" s="139">
        <f>ROUND(I468*H468,2)</f>
        <v>0</v>
      </c>
      <c r="BL468" s="16" t="s">
        <v>691</v>
      </c>
      <c r="BM468" s="138" t="s">
        <v>1406</v>
      </c>
    </row>
    <row r="469" spans="2:65" s="1" customFormat="1">
      <c r="B469" s="31"/>
      <c r="D469" s="140" t="s">
        <v>196</v>
      </c>
      <c r="F469" s="141" t="s">
        <v>709</v>
      </c>
      <c r="I469" s="142"/>
      <c r="L469" s="31"/>
      <c r="M469" s="143"/>
      <c r="T469" s="52"/>
      <c r="AT469" s="16" t="s">
        <v>196</v>
      </c>
      <c r="AU469" s="16" t="s">
        <v>86</v>
      </c>
    </row>
    <row r="470" spans="2:65" s="1" customFormat="1">
      <c r="B470" s="31"/>
      <c r="D470" s="144" t="s">
        <v>198</v>
      </c>
      <c r="F470" s="145" t="s">
        <v>711</v>
      </c>
      <c r="I470" s="142"/>
      <c r="L470" s="31"/>
      <c r="M470" s="143"/>
      <c r="T470" s="52"/>
      <c r="AT470" s="16" t="s">
        <v>198</v>
      </c>
      <c r="AU470" s="16" t="s">
        <v>86</v>
      </c>
    </row>
    <row r="471" spans="2:65" s="12" customFormat="1">
      <c r="B471" s="146"/>
      <c r="D471" s="140" t="s">
        <v>200</v>
      </c>
      <c r="E471" s="147" t="s">
        <v>19</v>
      </c>
      <c r="F471" s="148" t="s">
        <v>86</v>
      </c>
      <c r="H471" s="149">
        <v>2</v>
      </c>
      <c r="I471" s="150"/>
      <c r="L471" s="146"/>
      <c r="M471" s="170"/>
      <c r="N471" s="171"/>
      <c r="O471" s="171"/>
      <c r="P471" s="171"/>
      <c r="Q471" s="171"/>
      <c r="R471" s="171"/>
      <c r="S471" s="171"/>
      <c r="T471" s="172"/>
      <c r="AT471" s="147" t="s">
        <v>200</v>
      </c>
      <c r="AU471" s="147" t="s">
        <v>86</v>
      </c>
      <c r="AV471" s="12" t="s">
        <v>86</v>
      </c>
      <c r="AW471" s="12" t="s">
        <v>37</v>
      </c>
      <c r="AX471" s="12" t="s">
        <v>84</v>
      </c>
      <c r="AY471" s="147" t="s">
        <v>187</v>
      </c>
    </row>
    <row r="472" spans="2:65" s="1" customFormat="1" ht="6.9" customHeight="1">
      <c r="B472" s="40"/>
      <c r="C472" s="41"/>
      <c r="D472" s="41"/>
      <c r="E472" s="41"/>
      <c r="F472" s="41"/>
      <c r="G472" s="41"/>
      <c r="H472" s="41"/>
      <c r="I472" s="41"/>
      <c r="J472" s="41"/>
      <c r="K472" s="41"/>
      <c r="L472" s="31"/>
    </row>
  </sheetData>
  <sheetProtection algorithmName="SHA-512" hashValue="vKLVOy41eYv40at177qnDGKHZCq4NNprHPDkUWsZTqGqmVrdqK6xOqCBQsaGVnYOKOvqnE4zf8glAiCoQavDbw==" saltValue="gOR3cpdCnus6UqECNQgpX86L1Xh3DIvhYmGWg1Lzb08XAoL1H1WfT3rJp6nl6YoECjD+q4McgF0zMoYuJukIPQ==" spinCount="100000" sheet="1" objects="1" scenarios="1" formatColumns="0" formatRows="0" autoFilter="0"/>
  <autoFilter ref="C91:K471" xr:uid="{00000000-0009-0000-0000-000004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400-000000000000}"/>
    <hyperlink ref="F101" r:id="rId2" xr:uid="{00000000-0004-0000-0400-000001000000}"/>
    <hyperlink ref="F105" r:id="rId3" xr:uid="{00000000-0004-0000-0400-000002000000}"/>
    <hyperlink ref="F109" r:id="rId4" xr:uid="{00000000-0004-0000-0400-000003000000}"/>
    <hyperlink ref="F113" r:id="rId5" xr:uid="{00000000-0004-0000-0400-000004000000}"/>
    <hyperlink ref="F117" r:id="rId6" xr:uid="{00000000-0004-0000-0400-000005000000}"/>
    <hyperlink ref="F121" r:id="rId7" xr:uid="{00000000-0004-0000-0400-000006000000}"/>
    <hyperlink ref="F125" r:id="rId8" xr:uid="{00000000-0004-0000-0400-000007000000}"/>
    <hyperlink ref="F129" r:id="rId9" xr:uid="{00000000-0004-0000-0400-000008000000}"/>
    <hyperlink ref="F133" r:id="rId10" xr:uid="{00000000-0004-0000-0400-000009000000}"/>
    <hyperlink ref="F137" r:id="rId11" xr:uid="{00000000-0004-0000-0400-00000A000000}"/>
    <hyperlink ref="F141" r:id="rId12" xr:uid="{00000000-0004-0000-0400-00000B000000}"/>
    <hyperlink ref="F145" r:id="rId13" xr:uid="{00000000-0004-0000-0400-00000C000000}"/>
    <hyperlink ref="F149" r:id="rId14" xr:uid="{00000000-0004-0000-0400-00000D000000}"/>
    <hyperlink ref="F153" r:id="rId15" xr:uid="{00000000-0004-0000-0400-00000E000000}"/>
    <hyperlink ref="F157" r:id="rId16" xr:uid="{00000000-0004-0000-0400-00000F000000}"/>
    <hyperlink ref="F161" r:id="rId17" xr:uid="{00000000-0004-0000-0400-000010000000}"/>
    <hyperlink ref="F166" r:id="rId18" xr:uid="{00000000-0004-0000-0400-000011000000}"/>
    <hyperlink ref="F172" r:id="rId19" xr:uid="{00000000-0004-0000-0400-000012000000}"/>
    <hyperlink ref="F176" r:id="rId20" xr:uid="{00000000-0004-0000-0400-000013000000}"/>
    <hyperlink ref="F184" r:id="rId21" xr:uid="{00000000-0004-0000-0400-000014000000}"/>
    <hyperlink ref="F188" r:id="rId22" xr:uid="{00000000-0004-0000-0400-000015000000}"/>
    <hyperlink ref="F192" r:id="rId23" xr:uid="{00000000-0004-0000-0400-000016000000}"/>
    <hyperlink ref="F200" r:id="rId24" xr:uid="{00000000-0004-0000-0400-000017000000}"/>
    <hyperlink ref="F204" r:id="rId25" xr:uid="{00000000-0004-0000-0400-000018000000}"/>
    <hyperlink ref="F208" r:id="rId26" xr:uid="{00000000-0004-0000-0400-000019000000}"/>
    <hyperlink ref="F212" r:id="rId27" xr:uid="{00000000-0004-0000-0400-00001A000000}"/>
    <hyperlink ref="F219" r:id="rId28" xr:uid="{00000000-0004-0000-0400-00001B000000}"/>
    <hyperlink ref="F223" r:id="rId29" xr:uid="{00000000-0004-0000-0400-00001C000000}"/>
    <hyperlink ref="F227" r:id="rId30" xr:uid="{00000000-0004-0000-0400-00001D000000}"/>
    <hyperlink ref="F231" r:id="rId31" xr:uid="{00000000-0004-0000-0400-00001E000000}"/>
    <hyperlink ref="F236" r:id="rId32" xr:uid="{00000000-0004-0000-0400-00001F000000}"/>
    <hyperlink ref="F240" r:id="rId33" xr:uid="{00000000-0004-0000-0400-000020000000}"/>
    <hyperlink ref="F248" r:id="rId34" xr:uid="{00000000-0004-0000-0400-000021000000}"/>
    <hyperlink ref="F255" r:id="rId35" xr:uid="{00000000-0004-0000-0400-000022000000}"/>
    <hyperlink ref="F265" r:id="rId36" xr:uid="{00000000-0004-0000-0400-000023000000}"/>
    <hyperlink ref="F271" r:id="rId37" xr:uid="{00000000-0004-0000-0400-000024000000}"/>
    <hyperlink ref="F281" r:id="rId38" xr:uid="{00000000-0004-0000-0400-000025000000}"/>
    <hyperlink ref="F294" r:id="rId39" xr:uid="{00000000-0004-0000-0400-000026000000}"/>
    <hyperlink ref="F305" r:id="rId40" xr:uid="{00000000-0004-0000-0400-000027000000}"/>
    <hyperlink ref="F311" r:id="rId41" xr:uid="{00000000-0004-0000-0400-000028000000}"/>
    <hyperlink ref="F317" r:id="rId42" xr:uid="{00000000-0004-0000-0400-000029000000}"/>
    <hyperlink ref="F329" r:id="rId43" xr:uid="{00000000-0004-0000-0400-00002A000000}"/>
    <hyperlink ref="F338" r:id="rId44" xr:uid="{00000000-0004-0000-0400-00002B000000}"/>
    <hyperlink ref="F347" r:id="rId45" xr:uid="{00000000-0004-0000-0400-00002C000000}"/>
    <hyperlink ref="F353" r:id="rId46" xr:uid="{00000000-0004-0000-0400-00002D000000}"/>
    <hyperlink ref="F357" r:id="rId47" xr:uid="{00000000-0004-0000-0400-00002E000000}"/>
    <hyperlink ref="F361" r:id="rId48" xr:uid="{00000000-0004-0000-0400-00002F000000}"/>
    <hyperlink ref="F365" r:id="rId49" xr:uid="{00000000-0004-0000-0400-000030000000}"/>
    <hyperlink ref="F371" r:id="rId50" xr:uid="{00000000-0004-0000-0400-000031000000}"/>
    <hyperlink ref="F377" r:id="rId51" xr:uid="{00000000-0004-0000-0400-000032000000}"/>
    <hyperlink ref="F383" r:id="rId52" xr:uid="{00000000-0004-0000-0400-000033000000}"/>
    <hyperlink ref="F389" r:id="rId53" xr:uid="{00000000-0004-0000-0400-000034000000}"/>
    <hyperlink ref="F395" r:id="rId54" xr:uid="{00000000-0004-0000-0400-000035000000}"/>
    <hyperlink ref="F401" r:id="rId55" xr:uid="{00000000-0004-0000-0400-000036000000}"/>
    <hyperlink ref="F407" r:id="rId56" xr:uid="{00000000-0004-0000-0400-000037000000}"/>
    <hyperlink ref="F411" r:id="rId57" xr:uid="{00000000-0004-0000-0400-000038000000}"/>
    <hyperlink ref="F416" r:id="rId58" xr:uid="{00000000-0004-0000-0400-000039000000}"/>
    <hyperlink ref="F420" r:id="rId59" xr:uid="{00000000-0004-0000-0400-00003A000000}"/>
    <hyperlink ref="F425" r:id="rId60" xr:uid="{00000000-0004-0000-0400-00003B000000}"/>
    <hyperlink ref="F428" r:id="rId61" xr:uid="{00000000-0004-0000-0400-00003C000000}"/>
    <hyperlink ref="F432" r:id="rId62" xr:uid="{00000000-0004-0000-0400-00003D000000}"/>
    <hyperlink ref="F436" r:id="rId63" xr:uid="{00000000-0004-0000-0400-00003E000000}"/>
    <hyperlink ref="F439" r:id="rId64" xr:uid="{00000000-0004-0000-0400-00003F000000}"/>
    <hyperlink ref="F444" r:id="rId65" xr:uid="{00000000-0004-0000-0400-000040000000}"/>
    <hyperlink ref="F448" r:id="rId66" xr:uid="{00000000-0004-0000-0400-000041000000}"/>
    <hyperlink ref="F453" r:id="rId67" xr:uid="{00000000-0004-0000-0400-000042000000}"/>
    <hyperlink ref="F457" r:id="rId68" xr:uid="{00000000-0004-0000-0400-000043000000}"/>
    <hyperlink ref="F461" r:id="rId69" xr:uid="{00000000-0004-0000-0400-000044000000}"/>
    <hyperlink ref="F466" r:id="rId70" xr:uid="{00000000-0004-0000-0400-000045000000}"/>
    <hyperlink ref="F470" r:id="rId71" xr:uid="{00000000-0004-0000-0400-00004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57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99</v>
      </c>
      <c r="AZ2" s="84" t="s">
        <v>1407</v>
      </c>
      <c r="BA2" s="84" t="s">
        <v>1408</v>
      </c>
      <c r="BB2" s="84" t="s">
        <v>19</v>
      </c>
      <c r="BC2" s="84" t="s">
        <v>1409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1410</v>
      </c>
      <c r="BA3" s="84" t="s">
        <v>1408</v>
      </c>
      <c r="BB3" s="84" t="s">
        <v>19</v>
      </c>
      <c r="BC3" s="84" t="s">
        <v>664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1411</v>
      </c>
      <c r="BA4" s="84" t="s">
        <v>1408</v>
      </c>
      <c r="BB4" s="84" t="s">
        <v>19</v>
      </c>
      <c r="BC4" s="84" t="s">
        <v>342</v>
      </c>
      <c r="BD4" s="84" t="s">
        <v>86</v>
      </c>
    </row>
    <row r="5" spans="2:56" ht="6.9" customHeight="1">
      <c r="B5" s="19"/>
      <c r="L5" s="19"/>
      <c r="AZ5" s="84" t="s">
        <v>115</v>
      </c>
      <c r="BA5" s="84" t="s">
        <v>116</v>
      </c>
      <c r="BB5" s="84" t="s">
        <v>19</v>
      </c>
      <c r="BC5" s="84" t="s">
        <v>1412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121</v>
      </c>
      <c r="BA6" s="84" t="s">
        <v>122</v>
      </c>
      <c r="BB6" s="84" t="s">
        <v>19</v>
      </c>
      <c r="BC6" s="84" t="s">
        <v>1413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1414</v>
      </c>
      <c r="BA7" s="84" t="s">
        <v>1415</v>
      </c>
      <c r="BB7" s="84" t="s">
        <v>19</v>
      </c>
      <c r="BC7" s="84" t="s">
        <v>1416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126</v>
      </c>
      <c r="BA8" s="84" t="s">
        <v>126</v>
      </c>
      <c r="BB8" s="84" t="s">
        <v>19</v>
      </c>
      <c r="BC8" s="84" t="s">
        <v>1417</v>
      </c>
      <c r="BD8" s="84" t="s">
        <v>86</v>
      </c>
    </row>
    <row r="9" spans="2:56" s="1" customFormat="1" ht="30" customHeight="1">
      <c r="B9" s="31"/>
      <c r="E9" s="284" t="s">
        <v>1418</v>
      </c>
      <c r="F9" s="300"/>
      <c r="G9" s="300"/>
      <c r="H9" s="300"/>
      <c r="L9" s="31"/>
      <c r="AZ9" s="84" t="s">
        <v>1419</v>
      </c>
      <c r="BA9" s="84" t="s">
        <v>1420</v>
      </c>
      <c r="BB9" s="84" t="s">
        <v>19</v>
      </c>
      <c r="BC9" s="84" t="s">
        <v>1421</v>
      </c>
      <c r="BD9" s="84" t="s">
        <v>86</v>
      </c>
    </row>
    <row r="10" spans="2:56" s="1" customFormat="1">
      <c r="B10" s="31"/>
      <c r="L10" s="31"/>
      <c r="AZ10" s="84" t="s">
        <v>128</v>
      </c>
      <c r="BA10" s="84" t="s">
        <v>129</v>
      </c>
      <c r="BB10" s="84" t="s">
        <v>19</v>
      </c>
      <c r="BC10" s="84" t="s">
        <v>1422</v>
      </c>
      <c r="BD10" s="84" t="s">
        <v>86</v>
      </c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  <c r="AZ11" s="84" t="s">
        <v>1423</v>
      </c>
      <c r="BA11" s="84" t="s">
        <v>971</v>
      </c>
      <c r="BB11" s="84" t="s">
        <v>19</v>
      </c>
      <c r="BC11" s="84" t="s">
        <v>1424</v>
      </c>
      <c r="BD11" s="84" t="s">
        <v>86</v>
      </c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  <c r="AZ12" s="84" t="s">
        <v>1425</v>
      </c>
      <c r="BA12" s="84" t="s">
        <v>971</v>
      </c>
      <c r="BB12" s="84" t="s">
        <v>19</v>
      </c>
      <c r="BC12" s="84" t="s">
        <v>1426</v>
      </c>
      <c r="BD12" s="84" t="s">
        <v>86</v>
      </c>
    </row>
    <row r="13" spans="2:56" s="1" customFormat="1" ht="10.8" customHeight="1">
      <c r="B13" s="31"/>
      <c r="L13" s="31"/>
      <c r="AZ13" s="84" t="s">
        <v>1427</v>
      </c>
      <c r="BA13" s="84" t="s">
        <v>1428</v>
      </c>
      <c r="BB13" s="84" t="s">
        <v>19</v>
      </c>
      <c r="BC13" s="84" t="s">
        <v>1429</v>
      </c>
      <c r="BD13" s="84" t="s">
        <v>86</v>
      </c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  <c r="AZ14" s="84" t="s">
        <v>1430</v>
      </c>
      <c r="BA14" s="84" t="s">
        <v>971</v>
      </c>
      <c r="BB14" s="84" t="s">
        <v>19</v>
      </c>
      <c r="BC14" s="84" t="s">
        <v>1431</v>
      </c>
      <c r="BD14" s="84" t="s">
        <v>86</v>
      </c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  <c r="AZ15" s="84" t="s">
        <v>150</v>
      </c>
      <c r="BA15" s="84" t="s">
        <v>150</v>
      </c>
      <c r="BB15" s="84" t="s">
        <v>19</v>
      </c>
      <c r="BC15" s="84" t="s">
        <v>1432</v>
      </c>
      <c r="BD15" s="84" t="s">
        <v>86</v>
      </c>
    </row>
    <row r="16" spans="2:56" s="1" customFormat="1" ht="6.9" customHeight="1">
      <c r="B16" s="31"/>
      <c r="L16" s="31"/>
      <c r="AZ16" s="84" t="s">
        <v>1145</v>
      </c>
      <c r="BA16" s="84" t="s">
        <v>971</v>
      </c>
      <c r="BB16" s="84" t="s">
        <v>19</v>
      </c>
      <c r="BC16" s="84" t="s">
        <v>1433</v>
      </c>
      <c r="BD16" s="84" t="s">
        <v>86</v>
      </c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ROUND(J95,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ROUND((SUM(BE95:BE576)),  2)</f>
        <v>0</v>
      </c>
      <c r="I33" s="89">
        <v>0.21</v>
      </c>
      <c r="J33" s="88">
        <f>ROUND(((SUM(BE95:BE576))*I33),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ROUND((SUM(BF95:BF576)),  2)</f>
        <v>0</v>
      </c>
      <c r="I34" s="89">
        <v>0.15</v>
      </c>
      <c r="J34" s="88">
        <f>ROUND(((SUM(BF95:BF576))*I34),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ROUND((SUM(BG95:BG576)),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ROUND((SUM(BH95:BH576)),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ROUND((SUM(BI95:BI576)),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01.1.7 - IO 01 - Vodovodní přivaděče - Silnoproud a slaboproud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J95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J96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J97</f>
        <v>0</v>
      </c>
      <c r="L61" s="103"/>
    </row>
    <row r="62" spans="2:47" s="9" customFormat="1" ht="19.95" customHeight="1">
      <c r="B62" s="103"/>
      <c r="D62" s="104" t="s">
        <v>158</v>
      </c>
      <c r="E62" s="105"/>
      <c r="F62" s="105"/>
      <c r="G62" s="105"/>
      <c r="H62" s="105"/>
      <c r="I62" s="105"/>
      <c r="J62" s="106">
        <f>J183</f>
        <v>0</v>
      </c>
      <c r="L62" s="103"/>
    </row>
    <row r="63" spans="2:47" s="9" customFormat="1" ht="19.95" customHeight="1">
      <c r="B63" s="103"/>
      <c r="D63" s="104" t="s">
        <v>160</v>
      </c>
      <c r="E63" s="105"/>
      <c r="F63" s="105"/>
      <c r="G63" s="105"/>
      <c r="H63" s="105"/>
      <c r="I63" s="105"/>
      <c r="J63" s="106">
        <f>J188</f>
        <v>0</v>
      </c>
      <c r="L63" s="103"/>
    </row>
    <row r="64" spans="2:47" s="9" customFormat="1" ht="19.95" customHeight="1">
      <c r="B64" s="103"/>
      <c r="D64" s="104" t="s">
        <v>163</v>
      </c>
      <c r="E64" s="105"/>
      <c r="F64" s="105"/>
      <c r="G64" s="105"/>
      <c r="H64" s="105"/>
      <c r="I64" s="105"/>
      <c r="J64" s="106">
        <f>J199</f>
        <v>0</v>
      </c>
      <c r="L64" s="103"/>
    </row>
    <row r="65" spans="2:12" s="9" customFormat="1" ht="19.95" customHeight="1">
      <c r="B65" s="103"/>
      <c r="D65" s="104" t="s">
        <v>165</v>
      </c>
      <c r="E65" s="105"/>
      <c r="F65" s="105"/>
      <c r="G65" s="105"/>
      <c r="H65" s="105"/>
      <c r="I65" s="105"/>
      <c r="J65" s="106">
        <f>J208</f>
        <v>0</v>
      </c>
      <c r="L65" s="103"/>
    </row>
    <row r="66" spans="2:12" s="9" customFormat="1" ht="19.95" customHeight="1">
      <c r="B66" s="103"/>
      <c r="D66" s="104" t="s">
        <v>166</v>
      </c>
      <c r="E66" s="105"/>
      <c r="F66" s="105"/>
      <c r="G66" s="105"/>
      <c r="H66" s="105"/>
      <c r="I66" s="105"/>
      <c r="J66" s="106">
        <f>J219</f>
        <v>0</v>
      </c>
      <c r="L66" s="103"/>
    </row>
    <row r="67" spans="2:12" s="8" customFormat="1" ht="24.9" customHeight="1">
      <c r="B67" s="99"/>
      <c r="D67" s="100" t="s">
        <v>167</v>
      </c>
      <c r="E67" s="101"/>
      <c r="F67" s="101"/>
      <c r="G67" s="101"/>
      <c r="H67" s="101"/>
      <c r="I67" s="101"/>
      <c r="J67" s="102">
        <f>J223</f>
        <v>0</v>
      </c>
      <c r="L67" s="99"/>
    </row>
    <row r="68" spans="2:12" s="9" customFormat="1" ht="19.95" customHeight="1">
      <c r="B68" s="103"/>
      <c r="D68" s="104" t="s">
        <v>1434</v>
      </c>
      <c r="E68" s="105"/>
      <c r="F68" s="105"/>
      <c r="G68" s="105"/>
      <c r="H68" s="105"/>
      <c r="I68" s="105"/>
      <c r="J68" s="106">
        <f>J224</f>
        <v>0</v>
      </c>
      <c r="L68" s="103"/>
    </row>
    <row r="69" spans="2:12" s="9" customFormat="1" ht="19.95" customHeight="1">
      <c r="B69" s="103"/>
      <c r="D69" s="104" t="s">
        <v>1435</v>
      </c>
      <c r="E69" s="105"/>
      <c r="F69" s="105"/>
      <c r="G69" s="105"/>
      <c r="H69" s="105"/>
      <c r="I69" s="105"/>
      <c r="J69" s="106">
        <f>J398</f>
        <v>0</v>
      </c>
      <c r="L69" s="103"/>
    </row>
    <row r="70" spans="2:12" s="8" customFormat="1" ht="24.9" customHeight="1">
      <c r="B70" s="99"/>
      <c r="D70" s="100" t="s">
        <v>726</v>
      </c>
      <c r="E70" s="101"/>
      <c r="F70" s="101"/>
      <c r="G70" s="101"/>
      <c r="H70" s="101"/>
      <c r="I70" s="101"/>
      <c r="J70" s="102">
        <f>J491</f>
        <v>0</v>
      </c>
      <c r="L70" s="99"/>
    </row>
    <row r="71" spans="2:12" s="9" customFormat="1" ht="19.95" customHeight="1">
      <c r="B71" s="103"/>
      <c r="D71" s="104" t="s">
        <v>1436</v>
      </c>
      <c r="E71" s="105"/>
      <c r="F71" s="105"/>
      <c r="G71" s="105"/>
      <c r="H71" s="105"/>
      <c r="I71" s="105"/>
      <c r="J71" s="106">
        <f>J492</f>
        <v>0</v>
      </c>
      <c r="L71" s="103"/>
    </row>
    <row r="72" spans="2:12" s="9" customFormat="1" ht="19.95" customHeight="1">
      <c r="B72" s="103"/>
      <c r="D72" s="104" t="s">
        <v>1437</v>
      </c>
      <c r="E72" s="105"/>
      <c r="F72" s="105"/>
      <c r="G72" s="105"/>
      <c r="H72" s="105"/>
      <c r="I72" s="105"/>
      <c r="J72" s="106">
        <f>J499</f>
        <v>0</v>
      </c>
      <c r="L72" s="103"/>
    </row>
    <row r="73" spans="2:12" s="9" customFormat="1" ht="19.95" customHeight="1">
      <c r="B73" s="103"/>
      <c r="D73" s="104" t="s">
        <v>1438</v>
      </c>
      <c r="E73" s="105"/>
      <c r="F73" s="105"/>
      <c r="G73" s="105"/>
      <c r="H73" s="105"/>
      <c r="I73" s="105"/>
      <c r="J73" s="106">
        <f>J545</f>
        <v>0</v>
      </c>
      <c r="L73" s="103"/>
    </row>
    <row r="74" spans="2:12" s="8" customFormat="1" ht="24.9" customHeight="1">
      <c r="B74" s="99"/>
      <c r="D74" s="100" t="s">
        <v>169</v>
      </c>
      <c r="E74" s="101"/>
      <c r="F74" s="101"/>
      <c r="G74" s="101"/>
      <c r="H74" s="101"/>
      <c r="I74" s="101"/>
      <c r="J74" s="102">
        <f>J571</f>
        <v>0</v>
      </c>
      <c r="L74" s="99"/>
    </row>
    <row r="75" spans="2:12" s="9" customFormat="1" ht="19.95" customHeight="1">
      <c r="B75" s="103"/>
      <c r="D75" s="104" t="s">
        <v>170</v>
      </c>
      <c r="E75" s="105"/>
      <c r="F75" s="105"/>
      <c r="G75" s="105"/>
      <c r="H75" s="105"/>
      <c r="I75" s="105"/>
      <c r="J75" s="106">
        <f>J572</f>
        <v>0</v>
      </c>
      <c r="L75" s="103"/>
    </row>
    <row r="76" spans="2:12" s="1" customFormat="1" ht="21.75" customHeight="1">
      <c r="B76" s="31"/>
      <c r="L76" s="31"/>
    </row>
    <row r="77" spans="2:12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63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63" s="1" customFormat="1" ht="24.9" customHeight="1">
      <c r="B82" s="31"/>
      <c r="C82" s="20" t="s">
        <v>172</v>
      </c>
      <c r="L82" s="31"/>
    </row>
    <row r="83" spans="2:63" s="1" customFormat="1" ht="6.9" customHeight="1">
      <c r="B83" s="31"/>
      <c r="L83" s="31"/>
    </row>
    <row r="84" spans="2:63" s="1" customFormat="1" ht="12" customHeight="1">
      <c r="B84" s="31"/>
      <c r="C84" s="26" t="s">
        <v>16</v>
      </c>
      <c r="L84" s="31"/>
    </row>
    <row r="85" spans="2:63" s="1" customFormat="1" ht="16.5" customHeight="1">
      <c r="B85" s="31"/>
      <c r="E85" s="301" t="str">
        <f>E7</f>
        <v>Vodovod Tošovice - I. Etapa</v>
      </c>
      <c r="F85" s="302"/>
      <c r="G85" s="302"/>
      <c r="H85" s="302"/>
      <c r="L85" s="31"/>
    </row>
    <row r="86" spans="2:63" s="1" customFormat="1" ht="12" customHeight="1">
      <c r="B86" s="31"/>
      <c r="C86" s="26" t="s">
        <v>131</v>
      </c>
      <c r="L86" s="31"/>
    </row>
    <row r="87" spans="2:63" s="1" customFormat="1" ht="30" customHeight="1">
      <c r="B87" s="31"/>
      <c r="E87" s="284" t="str">
        <f>E9</f>
        <v>01.1.7 - IO 01 - Vodovodní přivaděče - Silnoproud a slaboproud</v>
      </c>
      <c r="F87" s="300"/>
      <c r="G87" s="300"/>
      <c r="H87" s="300"/>
      <c r="L87" s="31"/>
    </row>
    <row r="88" spans="2:63" s="1" customFormat="1" ht="6.9" customHeight="1">
      <c r="B88" s="31"/>
      <c r="L88" s="31"/>
    </row>
    <row r="89" spans="2:63" s="1" customFormat="1" ht="12" customHeight="1">
      <c r="B89" s="31"/>
      <c r="C89" s="26" t="s">
        <v>21</v>
      </c>
      <c r="F89" s="24" t="str">
        <f>F12</f>
        <v>Odry</v>
      </c>
      <c r="I89" s="26" t="s">
        <v>23</v>
      </c>
      <c r="J89" s="48" t="str">
        <f>IF(J12="","",J12)</f>
        <v>28. 9. 2023</v>
      </c>
      <c r="L89" s="31"/>
    </row>
    <row r="90" spans="2:63" s="1" customFormat="1" ht="6.9" customHeight="1">
      <c r="B90" s="31"/>
      <c r="L90" s="31"/>
    </row>
    <row r="91" spans="2:63" s="1" customFormat="1" ht="15.15" customHeight="1">
      <c r="B91" s="31"/>
      <c r="C91" s="26" t="s">
        <v>25</v>
      </c>
      <c r="F91" s="24" t="str">
        <f>E15</f>
        <v>Město Odry</v>
      </c>
      <c r="I91" s="26" t="s">
        <v>33</v>
      </c>
      <c r="J91" s="29" t="str">
        <f>E21</f>
        <v>Hydroelko, s.r.o.</v>
      </c>
      <c r="L91" s="31"/>
    </row>
    <row r="92" spans="2:63" s="1" customFormat="1" ht="15.15" customHeight="1">
      <c r="B92" s="31"/>
      <c r="C92" s="26" t="s">
        <v>31</v>
      </c>
      <c r="F92" s="24" t="str">
        <f>IF(E18="","",E18)</f>
        <v>Vyplň údaj</v>
      </c>
      <c r="I92" s="26" t="s">
        <v>38</v>
      </c>
      <c r="J92" s="29" t="str">
        <f>E24</f>
        <v xml:space="preserve"> 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07"/>
      <c r="C94" s="108" t="s">
        <v>173</v>
      </c>
      <c r="D94" s="109" t="s">
        <v>61</v>
      </c>
      <c r="E94" s="109" t="s">
        <v>57</v>
      </c>
      <c r="F94" s="109" t="s">
        <v>58</v>
      </c>
      <c r="G94" s="109" t="s">
        <v>174</v>
      </c>
      <c r="H94" s="109" t="s">
        <v>175</v>
      </c>
      <c r="I94" s="109" t="s">
        <v>176</v>
      </c>
      <c r="J94" s="109" t="s">
        <v>154</v>
      </c>
      <c r="K94" s="110" t="s">
        <v>177</v>
      </c>
      <c r="L94" s="107"/>
      <c r="M94" s="55" t="s">
        <v>19</v>
      </c>
      <c r="N94" s="56" t="s">
        <v>46</v>
      </c>
      <c r="O94" s="56" t="s">
        <v>178</v>
      </c>
      <c r="P94" s="56" t="s">
        <v>179</v>
      </c>
      <c r="Q94" s="56" t="s">
        <v>180</v>
      </c>
      <c r="R94" s="56" t="s">
        <v>181</v>
      </c>
      <c r="S94" s="56" t="s">
        <v>182</v>
      </c>
      <c r="T94" s="57" t="s">
        <v>183</v>
      </c>
    </row>
    <row r="95" spans="2:63" s="1" customFormat="1" ht="22.8" customHeight="1">
      <c r="B95" s="31"/>
      <c r="C95" s="60" t="s">
        <v>184</v>
      </c>
      <c r="J95" s="111">
        <f>BK95</f>
        <v>0</v>
      </c>
      <c r="L95" s="31"/>
      <c r="M95" s="58"/>
      <c r="N95" s="49"/>
      <c r="O95" s="49"/>
      <c r="P95" s="112">
        <f>P96+P223+P491+P571</f>
        <v>0</v>
      </c>
      <c r="Q95" s="49"/>
      <c r="R95" s="112">
        <f>R96+R223+R491+R571</f>
        <v>11.121454140000001</v>
      </c>
      <c r="S95" s="49"/>
      <c r="T95" s="113">
        <f>T96+T223+T491+T571</f>
        <v>3.85853</v>
      </c>
      <c r="AT95" s="16" t="s">
        <v>75</v>
      </c>
      <c r="AU95" s="16" t="s">
        <v>155</v>
      </c>
      <c r="BK95" s="114">
        <f>BK96+BK223+BK491+BK571</f>
        <v>0</v>
      </c>
    </row>
    <row r="96" spans="2:63" s="11" customFormat="1" ht="25.95" customHeight="1">
      <c r="B96" s="115"/>
      <c r="D96" s="116" t="s">
        <v>75</v>
      </c>
      <c r="E96" s="117" t="s">
        <v>185</v>
      </c>
      <c r="F96" s="117" t="s">
        <v>186</v>
      </c>
      <c r="I96" s="118"/>
      <c r="J96" s="119">
        <f>BK96</f>
        <v>0</v>
      </c>
      <c r="L96" s="115"/>
      <c r="M96" s="120"/>
      <c r="P96" s="121">
        <f>P97+P183+P188+P199+P208+P219</f>
        <v>0</v>
      </c>
      <c r="R96" s="121">
        <f>R97+R183+R188+R199+R208+R219</f>
        <v>2.97238574</v>
      </c>
      <c r="T96" s="122">
        <f>T97+T183+T188+T199+T208+T219</f>
        <v>0</v>
      </c>
      <c r="AR96" s="116" t="s">
        <v>84</v>
      </c>
      <c r="AT96" s="123" t="s">
        <v>75</v>
      </c>
      <c r="AU96" s="123" t="s">
        <v>76</v>
      </c>
      <c r="AY96" s="116" t="s">
        <v>187</v>
      </c>
      <c r="BK96" s="124">
        <f>BK97+BK183+BK188+BK199+BK208+BK219</f>
        <v>0</v>
      </c>
    </row>
    <row r="97" spans="2:65" s="11" customFormat="1" ht="22.8" customHeight="1">
      <c r="B97" s="115"/>
      <c r="D97" s="116" t="s">
        <v>75</v>
      </c>
      <c r="E97" s="125" t="s">
        <v>84</v>
      </c>
      <c r="F97" s="125" t="s">
        <v>188</v>
      </c>
      <c r="I97" s="118"/>
      <c r="J97" s="126">
        <f>BK97</f>
        <v>0</v>
      </c>
      <c r="L97" s="115"/>
      <c r="M97" s="120"/>
      <c r="P97" s="121">
        <f>SUM(P98:P182)</f>
        <v>0</v>
      </c>
      <c r="R97" s="121">
        <f>SUM(R98:R182)</f>
        <v>0.58500799999999997</v>
      </c>
      <c r="T97" s="122">
        <f>SUM(T98:T182)</f>
        <v>0</v>
      </c>
      <c r="AR97" s="116" t="s">
        <v>84</v>
      </c>
      <c r="AT97" s="123" t="s">
        <v>75</v>
      </c>
      <c r="AU97" s="123" t="s">
        <v>84</v>
      </c>
      <c r="AY97" s="116" t="s">
        <v>187</v>
      </c>
      <c r="BK97" s="124">
        <f>SUM(BK98:BK182)</f>
        <v>0</v>
      </c>
    </row>
    <row r="98" spans="2:65" s="1" customFormat="1" ht="24.15" customHeight="1">
      <c r="B98" s="31"/>
      <c r="C98" s="127" t="s">
        <v>84</v>
      </c>
      <c r="D98" s="127" t="s">
        <v>189</v>
      </c>
      <c r="E98" s="128" t="s">
        <v>190</v>
      </c>
      <c r="F98" s="129" t="s">
        <v>191</v>
      </c>
      <c r="G98" s="130" t="s">
        <v>192</v>
      </c>
      <c r="H98" s="131">
        <v>780.42</v>
      </c>
      <c r="I98" s="132"/>
      <c r="J98" s="133">
        <f>ROUND(I98*H98,2)</f>
        <v>0</v>
      </c>
      <c r="K98" s="129" t="s">
        <v>193</v>
      </c>
      <c r="L98" s="31"/>
      <c r="M98" s="134" t="s">
        <v>19</v>
      </c>
      <c r="N98" s="135" t="s">
        <v>47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194</v>
      </c>
      <c r="AT98" s="138" t="s">
        <v>189</v>
      </c>
      <c r="AU98" s="138" t="s">
        <v>86</v>
      </c>
      <c r="AY98" s="16" t="s">
        <v>187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84</v>
      </c>
      <c r="BK98" s="139">
        <f>ROUND(I98*H98,2)</f>
        <v>0</v>
      </c>
      <c r="BL98" s="16" t="s">
        <v>194</v>
      </c>
      <c r="BM98" s="138" t="s">
        <v>1439</v>
      </c>
    </row>
    <row r="99" spans="2:65" s="1" customFormat="1" ht="19.2">
      <c r="B99" s="31"/>
      <c r="D99" s="140" t="s">
        <v>196</v>
      </c>
      <c r="F99" s="141" t="s">
        <v>197</v>
      </c>
      <c r="I99" s="142"/>
      <c r="L99" s="31"/>
      <c r="M99" s="143"/>
      <c r="T99" s="52"/>
      <c r="AT99" s="16" t="s">
        <v>196</v>
      </c>
      <c r="AU99" s="16" t="s">
        <v>86</v>
      </c>
    </row>
    <row r="100" spans="2:65" s="1" customFormat="1">
      <c r="B100" s="31"/>
      <c r="D100" s="144" t="s">
        <v>198</v>
      </c>
      <c r="F100" s="145" t="s">
        <v>199</v>
      </c>
      <c r="I100" s="142"/>
      <c r="L100" s="31"/>
      <c r="M100" s="143"/>
      <c r="T100" s="52"/>
      <c r="AT100" s="16" t="s">
        <v>198</v>
      </c>
      <c r="AU100" s="16" t="s">
        <v>86</v>
      </c>
    </row>
    <row r="101" spans="2:65" s="12" customFormat="1">
      <c r="B101" s="146"/>
      <c r="D101" s="140" t="s">
        <v>200</v>
      </c>
      <c r="E101" s="147" t="s">
        <v>128</v>
      </c>
      <c r="F101" s="148" t="s">
        <v>1440</v>
      </c>
      <c r="H101" s="149">
        <v>780.42</v>
      </c>
      <c r="I101" s="150"/>
      <c r="L101" s="146"/>
      <c r="M101" s="151"/>
      <c r="T101" s="152"/>
      <c r="AT101" s="147" t="s">
        <v>200</v>
      </c>
      <c r="AU101" s="147" t="s">
        <v>86</v>
      </c>
      <c r="AV101" s="12" t="s">
        <v>86</v>
      </c>
      <c r="AW101" s="12" t="s">
        <v>37</v>
      </c>
      <c r="AX101" s="12" t="s">
        <v>84</v>
      </c>
      <c r="AY101" s="147" t="s">
        <v>187</v>
      </c>
    </row>
    <row r="102" spans="2:65" s="1" customFormat="1" ht="24.15" customHeight="1">
      <c r="B102" s="31"/>
      <c r="C102" s="127" t="s">
        <v>86</v>
      </c>
      <c r="D102" s="127" t="s">
        <v>189</v>
      </c>
      <c r="E102" s="128" t="s">
        <v>1441</v>
      </c>
      <c r="F102" s="129" t="s">
        <v>1442</v>
      </c>
      <c r="G102" s="130" t="s">
        <v>204</v>
      </c>
      <c r="H102" s="131">
        <v>1.0369999999999999</v>
      </c>
      <c r="I102" s="132"/>
      <c r="J102" s="133">
        <f>ROUND(I102*H102,2)</f>
        <v>0</v>
      </c>
      <c r="K102" s="129" t="s">
        <v>193</v>
      </c>
      <c r="L102" s="31"/>
      <c r="M102" s="134" t="s">
        <v>19</v>
      </c>
      <c r="N102" s="135" t="s">
        <v>47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194</v>
      </c>
      <c r="AT102" s="138" t="s">
        <v>189</v>
      </c>
      <c r="AU102" s="138" t="s">
        <v>86</v>
      </c>
      <c r="AY102" s="16" t="s">
        <v>187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84</v>
      </c>
      <c r="BK102" s="139">
        <f>ROUND(I102*H102,2)</f>
        <v>0</v>
      </c>
      <c r="BL102" s="16" t="s">
        <v>194</v>
      </c>
      <c r="BM102" s="138" t="s">
        <v>1443</v>
      </c>
    </row>
    <row r="103" spans="2:65" s="1" customFormat="1" ht="28.8">
      <c r="B103" s="31"/>
      <c r="D103" s="140" t="s">
        <v>196</v>
      </c>
      <c r="F103" s="141" t="s">
        <v>1444</v>
      </c>
      <c r="I103" s="142"/>
      <c r="L103" s="31"/>
      <c r="M103" s="143"/>
      <c r="T103" s="52"/>
      <c r="AT103" s="16" t="s">
        <v>196</v>
      </c>
      <c r="AU103" s="16" t="s">
        <v>86</v>
      </c>
    </row>
    <row r="104" spans="2:65" s="1" customFormat="1">
      <c r="B104" s="31"/>
      <c r="D104" s="144" t="s">
        <v>198</v>
      </c>
      <c r="F104" s="145" t="s">
        <v>1445</v>
      </c>
      <c r="I104" s="142"/>
      <c r="L104" s="31"/>
      <c r="M104" s="143"/>
      <c r="T104" s="52"/>
      <c r="AT104" s="16" t="s">
        <v>198</v>
      </c>
      <c r="AU104" s="16" t="s">
        <v>86</v>
      </c>
    </row>
    <row r="105" spans="2:65" s="12" customFormat="1">
      <c r="B105" s="146"/>
      <c r="D105" s="140" t="s">
        <v>200</v>
      </c>
      <c r="E105" s="147" t="s">
        <v>1423</v>
      </c>
      <c r="F105" s="148" t="s">
        <v>1446</v>
      </c>
      <c r="H105" s="149">
        <v>1.0369999999999999</v>
      </c>
      <c r="I105" s="150"/>
      <c r="L105" s="146"/>
      <c r="M105" s="151"/>
      <c r="T105" s="152"/>
      <c r="AT105" s="147" t="s">
        <v>200</v>
      </c>
      <c r="AU105" s="147" t="s">
        <v>86</v>
      </c>
      <c r="AV105" s="12" t="s">
        <v>86</v>
      </c>
      <c r="AW105" s="12" t="s">
        <v>37</v>
      </c>
      <c r="AX105" s="12" t="s">
        <v>84</v>
      </c>
      <c r="AY105" s="147" t="s">
        <v>187</v>
      </c>
    </row>
    <row r="106" spans="2:65" s="1" customFormat="1" ht="33" customHeight="1">
      <c r="B106" s="31"/>
      <c r="C106" s="127" t="s">
        <v>209</v>
      </c>
      <c r="D106" s="127" t="s">
        <v>189</v>
      </c>
      <c r="E106" s="128" t="s">
        <v>210</v>
      </c>
      <c r="F106" s="129" t="s">
        <v>211</v>
      </c>
      <c r="G106" s="130" t="s">
        <v>204</v>
      </c>
      <c r="H106" s="131">
        <v>0.6</v>
      </c>
      <c r="I106" s="132"/>
      <c r="J106" s="133">
        <f>ROUND(I106*H106,2)</f>
        <v>0</v>
      </c>
      <c r="K106" s="129" t="s">
        <v>193</v>
      </c>
      <c r="L106" s="31"/>
      <c r="M106" s="134" t="s">
        <v>19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194</v>
      </c>
      <c r="AT106" s="138" t="s">
        <v>189</v>
      </c>
      <c r="AU106" s="138" t="s">
        <v>86</v>
      </c>
      <c r="AY106" s="16" t="s">
        <v>187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84</v>
      </c>
      <c r="BK106" s="139">
        <f>ROUND(I106*H106,2)</f>
        <v>0</v>
      </c>
      <c r="BL106" s="16" t="s">
        <v>194</v>
      </c>
      <c r="BM106" s="138" t="s">
        <v>1447</v>
      </c>
    </row>
    <row r="107" spans="2:65" s="1" customFormat="1" ht="28.8">
      <c r="B107" s="31"/>
      <c r="D107" s="140" t="s">
        <v>196</v>
      </c>
      <c r="F107" s="141" t="s">
        <v>213</v>
      </c>
      <c r="I107" s="142"/>
      <c r="L107" s="31"/>
      <c r="M107" s="143"/>
      <c r="T107" s="52"/>
      <c r="AT107" s="16" t="s">
        <v>196</v>
      </c>
      <c r="AU107" s="16" t="s">
        <v>86</v>
      </c>
    </row>
    <row r="108" spans="2:65" s="1" customFormat="1">
      <c r="B108" s="31"/>
      <c r="D108" s="144" t="s">
        <v>198</v>
      </c>
      <c r="F108" s="145" t="s">
        <v>214</v>
      </c>
      <c r="I108" s="142"/>
      <c r="L108" s="31"/>
      <c r="M108" s="143"/>
      <c r="T108" s="52"/>
      <c r="AT108" s="16" t="s">
        <v>198</v>
      </c>
      <c r="AU108" s="16" t="s">
        <v>86</v>
      </c>
    </row>
    <row r="109" spans="2:65" s="12" customFormat="1">
      <c r="B109" s="146"/>
      <c r="D109" s="140" t="s">
        <v>200</v>
      </c>
      <c r="E109" s="147" t="s">
        <v>1425</v>
      </c>
      <c r="F109" s="148" t="s">
        <v>1448</v>
      </c>
      <c r="H109" s="149">
        <v>0.6</v>
      </c>
      <c r="I109" s="150"/>
      <c r="L109" s="146"/>
      <c r="M109" s="151"/>
      <c r="T109" s="152"/>
      <c r="AT109" s="147" t="s">
        <v>200</v>
      </c>
      <c r="AU109" s="147" t="s">
        <v>86</v>
      </c>
      <c r="AV109" s="12" t="s">
        <v>86</v>
      </c>
      <c r="AW109" s="12" t="s">
        <v>37</v>
      </c>
      <c r="AX109" s="12" t="s">
        <v>84</v>
      </c>
      <c r="AY109" s="147" t="s">
        <v>187</v>
      </c>
    </row>
    <row r="110" spans="2:65" s="1" customFormat="1" ht="33" customHeight="1">
      <c r="B110" s="31"/>
      <c r="C110" s="127" t="s">
        <v>194</v>
      </c>
      <c r="D110" s="127" t="s">
        <v>189</v>
      </c>
      <c r="E110" s="128" t="s">
        <v>1449</v>
      </c>
      <c r="F110" s="129" t="s">
        <v>1450</v>
      </c>
      <c r="G110" s="130" t="s">
        <v>204</v>
      </c>
      <c r="H110" s="131">
        <v>2.7</v>
      </c>
      <c r="I110" s="132"/>
      <c r="J110" s="133">
        <f>ROUND(I110*H110,2)</f>
        <v>0</v>
      </c>
      <c r="K110" s="129" t="s">
        <v>193</v>
      </c>
      <c r="L110" s="31"/>
      <c r="M110" s="134" t="s">
        <v>19</v>
      </c>
      <c r="N110" s="135" t="s">
        <v>47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194</v>
      </c>
      <c r="AT110" s="138" t="s">
        <v>189</v>
      </c>
      <c r="AU110" s="138" t="s">
        <v>86</v>
      </c>
      <c r="AY110" s="16" t="s">
        <v>187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84</v>
      </c>
      <c r="BK110" s="139">
        <f>ROUND(I110*H110,2)</f>
        <v>0</v>
      </c>
      <c r="BL110" s="16" t="s">
        <v>194</v>
      </c>
      <c r="BM110" s="138" t="s">
        <v>1451</v>
      </c>
    </row>
    <row r="111" spans="2:65" s="1" customFormat="1" ht="28.8">
      <c r="B111" s="31"/>
      <c r="D111" s="140" t="s">
        <v>196</v>
      </c>
      <c r="F111" s="141" t="s">
        <v>1452</v>
      </c>
      <c r="I111" s="142"/>
      <c r="L111" s="31"/>
      <c r="M111" s="143"/>
      <c r="T111" s="52"/>
      <c r="AT111" s="16" t="s">
        <v>196</v>
      </c>
      <c r="AU111" s="16" t="s">
        <v>86</v>
      </c>
    </row>
    <row r="112" spans="2:65" s="1" customFormat="1">
      <c r="B112" s="31"/>
      <c r="D112" s="144" t="s">
        <v>198</v>
      </c>
      <c r="F112" s="145" t="s">
        <v>1453</v>
      </c>
      <c r="I112" s="142"/>
      <c r="L112" s="31"/>
      <c r="M112" s="143"/>
      <c r="T112" s="52"/>
      <c r="AT112" s="16" t="s">
        <v>198</v>
      </c>
      <c r="AU112" s="16" t="s">
        <v>86</v>
      </c>
    </row>
    <row r="113" spans="2:65" s="12" customFormat="1">
      <c r="B113" s="146"/>
      <c r="D113" s="140" t="s">
        <v>200</v>
      </c>
      <c r="E113" s="147" t="s">
        <v>1427</v>
      </c>
      <c r="F113" s="148" t="s">
        <v>1454</v>
      </c>
      <c r="H113" s="149">
        <v>2.7</v>
      </c>
      <c r="I113" s="150"/>
      <c r="L113" s="146"/>
      <c r="M113" s="151"/>
      <c r="T113" s="152"/>
      <c r="AT113" s="147" t="s">
        <v>200</v>
      </c>
      <c r="AU113" s="147" t="s">
        <v>86</v>
      </c>
      <c r="AV113" s="12" t="s">
        <v>86</v>
      </c>
      <c r="AW113" s="12" t="s">
        <v>37</v>
      </c>
      <c r="AX113" s="12" t="s">
        <v>84</v>
      </c>
      <c r="AY113" s="147" t="s">
        <v>187</v>
      </c>
    </row>
    <row r="114" spans="2:65" s="1" customFormat="1" ht="33" customHeight="1">
      <c r="B114" s="31"/>
      <c r="C114" s="127" t="s">
        <v>222</v>
      </c>
      <c r="D114" s="127" t="s">
        <v>189</v>
      </c>
      <c r="E114" s="128" t="s">
        <v>1455</v>
      </c>
      <c r="F114" s="129" t="s">
        <v>1456</v>
      </c>
      <c r="G114" s="130" t="s">
        <v>204</v>
      </c>
      <c r="H114" s="131">
        <v>10.659000000000001</v>
      </c>
      <c r="I114" s="132"/>
      <c r="J114" s="133">
        <f>ROUND(I114*H114,2)</f>
        <v>0</v>
      </c>
      <c r="K114" s="129" t="s">
        <v>193</v>
      </c>
      <c r="L114" s="31"/>
      <c r="M114" s="134" t="s">
        <v>19</v>
      </c>
      <c r="N114" s="135" t="s">
        <v>47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194</v>
      </c>
      <c r="AT114" s="138" t="s">
        <v>189</v>
      </c>
      <c r="AU114" s="138" t="s">
        <v>86</v>
      </c>
      <c r="AY114" s="16" t="s">
        <v>187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84</v>
      </c>
      <c r="BK114" s="139">
        <f>ROUND(I114*H114,2)</f>
        <v>0</v>
      </c>
      <c r="BL114" s="16" t="s">
        <v>194</v>
      </c>
      <c r="BM114" s="138" t="s">
        <v>1457</v>
      </c>
    </row>
    <row r="115" spans="2:65" s="1" customFormat="1" ht="28.8">
      <c r="B115" s="31"/>
      <c r="D115" s="140" t="s">
        <v>196</v>
      </c>
      <c r="F115" s="141" t="s">
        <v>1458</v>
      </c>
      <c r="I115" s="142"/>
      <c r="L115" s="31"/>
      <c r="M115" s="143"/>
      <c r="T115" s="52"/>
      <c r="AT115" s="16" t="s">
        <v>196</v>
      </c>
      <c r="AU115" s="16" t="s">
        <v>86</v>
      </c>
    </row>
    <row r="116" spans="2:65" s="1" customFormat="1">
      <c r="B116" s="31"/>
      <c r="D116" s="144" t="s">
        <v>198</v>
      </c>
      <c r="F116" s="145" t="s">
        <v>1459</v>
      </c>
      <c r="I116" s="142"/>
      <c r="L116" s="31"/>
      <c r="M116" s="143"/>
      <c r="T116" s="52"/>
      <c r="AT116" s="16" t="s">
        <v>198</v>
      </c>
      <c r="AU116" s="16" t="s">
        <v>86</v>
      </c>
    </row>
    <row r="117" spans="2:65" s="12" customFormat="1">
      <c r="B117" s="146"/>
      <c r="D117" s="140" t="s">
        <v>200</v>
      </c>
      <c r="E117" s="147" t="s">
        <v>1430</v>
      </c>
      <c r="F117" s="148" t="s">
        <v>1460</v>
      </c>
      <c r="H117" s="149">
        <v>10.659000000000001</v>
      </c>
      <c r="I117" s="150"/>
      <c r="L117" s="146"/>
      <c r="M117" s="151"/>
      <c r="T117" s="152"/>
      <c r="AT117" s="147" t="s">
        <v>200</v>
      </c>
      <c r="AU117" s="147" t="s">
        <v>86</v>
      </c>
      <c r="AV117" s="12" t="s">
        <v>86</v>
      </c>
      <c r="AW117" s="12" t="s">
        <v>37</v>
      </c>
      <c r="AX117" s="12" t="s">
        <v>84</v>
      </c>
      <c r="AY117" s="147" t="s">
        <v>187</v>
      </c>
    </row>
    <row r="118" spans="2:65" s="1" customFormat="1" ht="33" customHeight="1">
      <c r="B118" s="31"/>
      <c r="C118" s="127" t="s">
        <v>229</v>
      </c>
      <c r="D118" s="127" t="s">
        <v>189</v>
      </c>
      <c r="E118" s="128" t="s">
        <v>1461</v>
      </c>
      <c r="F118" s="129" t="s">
        <v>1462</v>
      </c>
      <c r="G118" s="130" t="s">
        <v>204</v>
      </c>
      <c r="H118" s="131">
        <v>836.68799999999999</v>
      </c>
      <c r="I118" s="132"/>
      <c r="J118" s="133">
        <f>ROUND(I118*H118,2)</f>
        <v>0</v>
      </c>
      <c r="K118" s="129" t="s">
        <v>193</v>
      </c>
      <c r="L118" s="31"/>
      <c r="M118" s="134" t="s">
        <v>19</v>
      </c>
      <c r="N118" s="135" t="s">
        <v>47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194</v>
      </c>
      <c r="AT118" s="138" t="s">
        <v>189</v>
      </c>
      <c r="AU118" s="138" t="s">
        <v>86</v>
      </c>
      <c r="AY118" s="16" t="s">
        <v>187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84</v>
      </c>
      <c r="BK118" s="139">
        <f>ROUND(I118*H118,2)</f>
        <v>0</v>
      </c>
      <c r="BL118" s="16" t="s">
        <v>194</v>
      </c>
      <c r="BM118" s="138" t="s">
        <v>1463</v>
      </c>
    </row>
    <row r="119" spans="2:65" s="1" customFormat="1" ht="28.8">
      <c r="B119" s="31"/>
      <c r="D119" s="140" t="s">
        <v>196</v>
      </c>
      <c r="F119" s="141" t="s">
        <v>1464</v>
      </c>
      <c r="I119" s="142"/>
      <c r="L119" s="31"/>
      <c r="M119" s="143"/>
      <c r="T119" s="52"/>
      <c r="AT119" s="16" t="s">
        <v>196</v>
      </c>
      <c r="AU119" s="16" t="s">
        <v>86</v>
      </c>
    </row>
    <row r="120" spans="2:65" s="1" customFormat="1">
      <c r="B120" s="31"/>
      <c r="D120" s="144" t="s">
        <v>198</v>
      </c>
      <c r="F120" s="145" t="s">
        <v>1465</v>
      </c>
      <c r="I120" s="142"/>
      <c r="L120" s="31"/>
      <c r="M120" s="143"/>
      <c r="T120" s="52"/>
      <c r="AT120" s="16" t="s">
        <v>198</v>
      </c>
      <c r="AU120" s="16" t="s">
        <v>86</v>
      </c>
    </row>
    <row r="121" spans="2:65" s="12" customFormat="1">
      <c r="B121" s="146"/>
      <c r="D121" s="140" t="s">
        <v>200</v>
      </c>
      <c r="E121" s="147" t="s">
        <v>19</v>
      </c>
      <c r="F121" s="148" t="s">
        <v>1466</v>
      </c>
      <c r="H121" s="149">
        <v>234.029</v>
      </c>
      <c r="I121" s="150"/>
      <c r="L121" s="146"/>
      <c r="M121" s="151"/>
      <c r="T121" s="152"/>
      <c r="AT121" s="147" t="s">
        <v>200</v>
      </c>
      <c r="AU121" s="147" t="s">
        <v>86</v>
      </c>
      <c r="AV121" s="12" t="s">
        <v>86</v>
      </c>
      <c r="AW121" s="12" t="s">
        <v>37</v>
      </c>
      <c r="AX121" s="12" t="s">
        <v>76</v>
      </c>
      <c r="AY121" s="147" t="s">
        <v>187</v>
      </c>
    </row>
    <row r="122" spans="2:65" s="12" customFormat="1" ht="20.399999999999999">
      <c r="B122" s="146"/>
      <c r="D122" s="140" t="s">
        <v>200</v>
      </c>
      <c r="E122" s="147" t="s">
        <v>19</v>
      </c>
      <c r="F122" s="148" t="s">
        <v>1467</v>
      </c>
      <c r="H122" s="149">
        <v>158.946</v>
      </c>
      <c r="I122" s="150"/>
      <c r="L122" s="146"/>
      <c r="M122" s="151"/>
      <c r="T122" s="152"/>
      <c r="AT122" s="147" t="s">
        <v>200</v>
      </c>
      <c r="AU122" s="147" t="s">
        <v>86</v>
      </c>
      <c r="AV122" s="12" t="s">
        <v>86</v>
      </c>
      <c r="AW122" s="12" t="s">
        <v>37</v>
      </c>
      <c r="AX122" s="12" t="s">
        <v>76</v>
      </c>
      <c r="AY122" s="147" t="s">
        <v>187</v>
      </c>
    </row>
    <row r="123" spans="2:65" s="12" customFormat="1" ht="20.399999999999999">
      <c r="B123" s="146"/>
      <c r="D123" s="140" t="s">
        <v>200</v>
      </c>
      <c r="E123" s="147" t="s">
        <v>19</v>
      </c>
      <c r="F123" s="148" t="s">
        <v>1468</v>
      </c>
      <c r="H123" s="149">
        <v>161.92500000000001</v>
      </c>
      <c r="I123" s="150"/>
      <c r="L123" s="146"/>
      <c r="M123" s="151"/>
      <c r="T123" s="152"/>
      <c r="AT123" s="147" t="s">
        <v>200</v>
      </c>
      <c r="AU123" s="147" t="s">
        <v>86</v>
      </c>
      <c r="AV123" s="12" t="s">
        <v>86</v>
      </c>
      <c r="AW123" s="12" t="s">
        <v>37</v>
      </c>
      <c r="AX123" s="12" t="s">
        <v>76</v>
      </c>
      <c r="AY123" s="147" t="s">
        <v>187</v>
      </c>
    </row>
    <row r="124" spans="2:65" s="12" customFormat="1" ht="20.399999999999999">
      <c r="B124" s="146"/>
      <c r="D124" s="140" t="s">
        <v>200</v>
      </c>
      <c r="E124" s="147" t="s">
        <v>19</v>
      </c>
      <c r="F124" s="148" t="s">
        <v>1469</v>
      </c>
      <c r="H124" s="149">
        <v>281.78800000000001</v>
      </c>
      <c r="I124" s="150"/>
      <c r="L124" s="146"/>
      <c r="M124" s="151"/>
      <c r="T124" s="152"/>
      <c r="AT124" s="147" t="s">
        <v>200</v>
      </c>
      <c r="AU124" s="147" t="s">
        <v>86</v>
      </c>
      <c r="AV124" s="12" t="s">
        <v>86</v>
      </c>
      <c r="AW124" s="12" t="s">
        <v>37</v>
      </c>
      <c r="AX124" s="12" t="s">
        <v>76</v>
      </c>
      <c r="AY124" s="147" t="s">
        <v>187</v>
      </c>
    </row>
    <row r="125" spans="2:65" s="13" customFormat="1">
      <c r="B125" s="153"/>
      <c r="D125" s="140" t="s">
        <v>200</v>
      </c>
      <c r="E125" s="154" t="s">
        <v>1145</v>
      </c>
      <c r="F125" s="155" t="s">
        <v>251</v>
      </c>
      <c r="H125" s="156">
        <v>836.68799999999999</v>
      </c>
      <c r="I125" s="157"/>
      <c r="L125" s="153"/>
      <c r="M125" s="158"/>
      <c r="T125" s="159"/>
      <c r="AT125" s="154" t="s">
        <v>200</v>
      </c>
      <c r="AU125" s="154" t="s">
        <v>86</v>
      </c>
      <c r="AV125" s="13" t="s">
        <v>194</v>
      </c>
      <c r="AW125" s="13" t="s">
        <v>37</v>
      </c>
      <c r="AX125" s="13" t="s">
        <v>84</v>
      </c>
      <c r="AY125" s="154" t="s">
        <v>187</v>
      </c>
    </row>
    <row r="126" spans="2:65" s="1" customFormat="1" ht="44.25" customHeight="1">
      <c r="B126" s="31"/>
      <c r="C126" s="127" t="s">
        <v>235</v>
      </c>
      <c r="D126" s="127" t="s">
        <v>189</v>
      </c>
      <c r="E126" s="128" t="s">
        <v>1470</v>
      </c>
      <c r="F126" s="129" t="s">
        <v>1471</v>
      </c>
      <c r="G126" s="130" t="s">
        <v>460</v>
      </c>
      <c r="H126" s="131">
        <v>97.5</v>
      </c>
      <c r="I126" s="132"/>
      <c r="J126" s="133">
        <f>ROUND(I126*H126,2)</f>
        <v>0</v>
      </c>
      <c r="K126" s="129" t="s">
        <v>193</v>
      </c>
      <c r="L126" s="31"/>
      <c r="M126" s="134" t="s">
        <v>19</v>
      </c>
      <c r="N126" s="135" t="s">
        <v>47</v>
      </c>
      <c r="P126" s="136">
        <f>O126*H126</f>
        <v>0</v>
      </c>
      <c r="Q126" s="136">
        <v>2.7000000000000001E-3</v>
      </c>
      <c r="R126" s="136">
        <f>Q126*H126</f>
        <v>0.26325000000000004</v>
      </c>
      <c r="S126" s="136">
        <v>0</v>
      </c>
      <c r="T126" s="137">
        <f>S126*H126</f>
        <v>0</v>
      </c>
      <c r="AR126" s="138" t="s">
        <v>194</v>
      </c>
      <c r="AT126" s="138" t="s">
        <v>189</v>
      </c>
      <c r="AU126" s="138" t="s">
        <v>86</v>
      </c>
      <c r="AY126" s="16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84</v>
      </c>
      <c r="BK126" s="139">
        <f>ROUND(I126*H126,2)</f>
        <v>0</v>
      </c>
      <c r="BL126" s="16" t="s">
        <v>194</v>
      </c>
      <c r="BM126" s="138" t="s">
        <v>1472</v>
      </c>
    </row>
    <row r="127" spans="2:65" s="1" customFormat="1" ht="28.8">
      <c r="B127" s="31"/>
      <c r="D127" s="140" t="s">
        <v>196</v>
      </c>
      <c r="F127" s="141" t="s">
        <v>1473</v>
      </c>
      <c r="I127" s="142"/>
      <c r="L127" s="31"/>
      <c r="M127" s="143"/>
      <c r="T127" s="52"/>
      <c r="AT127" s="16" t="s">
        <v>196</v>
      </c>
      <c r="AU127" s="16" t="s">
        <v>86</v>
      </c>
    </row>
    <row r="128" spans="2:65" s="1" customFormat="1">
      <c r="B128" s="31"/>
      <c r="D128" s="144" t="s">
        <v>198</v>
      </c>
      <c r="F128" s="145" t="s">
        <v>1474</v>
      </c>
      <c r="I128" s="142"/>
      <c r="L128" s="31"/>
      <c r="M128" s="143"/>
      <c r="T128" s="52"/>
      <c r="AT128" s="16" t="s">
        <v>198</v>
      </c>
      <c r="AU128" s="16" t="s">
        <v>86</v>
      </c>
    </row>
    <row r="129" spans="2:65" s="12" customFormat="1">
      <c r="B129" s="146"/>
      <c r="D129" s="140" t="s">
        <v>200</v>
      </c>
      <c r="E129" s="147" t="s">
        <v>19</v>
      </c>
      <c r="F129" s="148" t="s">
        <v>1475</v>
      </c>
      <c r="H129" s="149">
        <v>97.5</v>
      </c>
      <c r="I129" s="150"/>
      <c r="L129" s="146"/>
      <c r="M129" s="151"/>
      <c r="T129" s="152"/>
      <c r="AT129" s="147" t="s">
        <v>200</v>
      </c>
      <c r="AU129" s="147" t="s">
        <v>86</v>
      </c>
      <c r="AV129" s="12" t="s">
        <v>86</v>
      </c>
      <c r="AW129" s="12" t="s">
        <v>37</v>
      </c>
      <c r="AX129" s="12" t="s">
        <v>84</v>
      </c>
      <c r="AY129" s="147" t="s">
        <v>187</v>
      </c>
    </row>
    <row r="130" spans="2:65" s="1" customFormat="1" ht="24.15" customHeight="1">
      <c r="B130" s="31"/>
      <c r="C130" s="160" t="s">
        <v>243</v>
      </c>
      <c r="D130" s="160" t="s">
        <v>267</v>
      </c>
      <c r="E130" s="161" t="s">
        <v>1476</v>
      </c>
      <c r="F130" s="162" t="s">
        <v>1477</v>
      </c>
      <c r="G130" s="163" t="s">
        <v>460</v>
      </c>
      <c r="H130" s="164">
        <v>97.5</v>
      </c>
      <c r="I130" s="165"/>
      <c r="J130" s="166">
        <f>ROUND(I130*H130,2)</f>
        <v>0</v>
      </c>
      <c r="K130" s="162" t="s">
        <v>193</v>
      </c>
      <c r="L130" s="167"/>
      <c r="M130" s="168" t="s">
        <v>19</v>
      </c>
      <c r="N130" s="169" t="s">
        <v>47</v>
      </c>
      <c r="P130" s="136">
        <f>O130*H130</f>
        <v>0</v>
      </c>
      <c r="Q130" s="136">
        <v>3.14E-3</v>
      </c>
      <c r="R130" s="136">
        <f>Q130*H130</f>
        <v>0.30614999999999998</v>
      </c>
      <c r="S130" s="136">
        <v>0</v>
      </c>
      <c r="T130" s="137">
        <f>S130*H130</f>
        <v>0</v>
      </c>
      <c r="AR130" s="138" t="s">
        <v>243</v>
      </c>
      <c r="AT130" s="138" t="s">
        <v>267</v>
      </c>
      <c r="AU130" s="138" t="s">
        <v>86</v>
      </c>
      <c r="AY130" s="16" t="s">
        <v>187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84</v>
      </c>
      <c r="BK130" s="139">
        <f>ROUND(I130*H130,2)</f>
        <v>0</v>
      </c>
      <c r="BL130" s="16" t="s">
        <v>194</v>
      </c>
      <c r="BM130" s="138" t="s">
        <v>1478</v>
      </c>
    </row>
    <row r="131" spans="2:65" s="1" customFormat="1" ht="19.2">
      <c r="B131" s="31"/>
      <c r="D131" s="140" t="s">
        <v>196</v>
      </c>
      <c r="F131" s="141" t="s">
        <v>1477</v>
      </c>
      <c r="I131" s="142"/>
      <c r="L131" s="31"/>
      <c r="M131" s="143"/>
      <c r="T131" s="52"/>
      <c r="AT131" s="16" t="s">
        <v>196</v>
      </c>
      <c r="AU131" s="16" t="s">
        <v>86</v>
      </c>
    </row>
    <row r="132" spans="2:65" s="1" customFormat="1" ht="37.799999999999997" customHeight="1">
      <c r="B132" s="31"/>
      <c r="C132" s="127" t="s">
        <v>252</v>
      </c>
      <c r="D132" s="127" t="s">
        <v>189</v>
      </c>
      <c r="E132" s="128" t="s">
        <v>223</v>
      </c>
      <c r="F132" s="129" t="s">
        <v>224</v>
      </c>
      <c r="G132" s="130" t="s">
        <v>204</v>
      </c>
      <c r="H132" s="131">
        <v>249.624</v>
      </c>
      <c r="I132" s="132"/>
      <c r="J132" s="133">
        <f>ROUND(I132*H132,2)</f>
        <v>0</v>
      </c>
      <c r="K132" s="129" t="s">
        <v>193</v>
      </c>
      <c r="L132" s="31"/>
      <c r="M132" s="134" t="s">
        <v>19</v>
      </c>
      <c r="N132" s="135" t="s">
        <v>47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194</v>
      </c>
      <c r="AT132" s="138" t="s">
        <v>189</v>
      </c>
      <c r="AU132" s="138" t="s">
        <v>86</v>
      </c>
      <c r="AY132" s="16" t="s">
        <v>187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84</v>
      </c>
      <c r="BK132" s="139">
        <f>ROUND(I132*H132,2)</f>
        <v>0</v>
      </c>
      <c r="BL132" s="16" t="s">
        <v>194</v>
      </c>
      <c r="BM132" s="138" t="s">
        <v>1479</v>
      </c>
    </row>
    <row r="133" spans="2:65" s="1" customFormat="1" ht="38.4">
      <c r="B133" s="31"/>
      <c r="D133" s="140" t="s">
        <v>196</v>
      </c>
      <c r="F133" s="141" t="s">
        <v>226</v>
      </c>
      <c r="I133" s="142"/>
      <c r="L133" s="31"/>
      <c r="M133" s="143"/>
      <c r="T133" s="52"/>
      <c r="AT133" s="16" t="s">
        <v>196</v>
      </c>
      <c r="AU133" s="16" t="s">
        <v>86</v>
      </c>
    </row>
    <row r="134" spans="2:65" s="1" customFormat="1">
      <c r="B134" s="31"/>
      <c r="D134" s="144" t="s">
        <v>198</v>
      </c>
      <c r="F134" s="145" t="s">
        <v>227</v>
      </c>
      <c r="I134" s="142"/>
      <c r="L134" s="31"/>
      <c r="M134" s="143"/>
      <c r="T134" s="52"/>
      <c r="AT134" s="16" t="s">
        <v>198</v>
      </c>
      <c r="AU134" s="16" t="s">
        <v>86</v>
      </c>
    </row>
    <row r="135" spans="2:65" s="12" customFormat="1">
      <c r="B135" s="146"/>
      <c r="D135" s="140" t="s">
        <v>200</v>
      </c>
      <c r="E135" s="147" t="s">
        <v>126</v>
      </c>
      <c r="F135" s="148" t="s">
        <v>1480</v>
      </c>
      <c r="H135" s="149">
        <v>249.624</v>
      </c>
      <c r="I135" s="150"/>
      <c r="L135" s="146"/>
      <c r="M135" s="151"/>
      <c r="T135" s="152"/>
      <c r="AT135" s="147" t="s">
        <v>200</v>
      </c>
      <c r="AU135" s="147" t="s">
        <v>86</v>
      </c>
      <c r="AV135" s="12" t="s">
        <v>86</v>
      </c>
      <c r="AW135" s="12" t="s">
        <v>37</v>
      </c>
      <c r="AX135" s="12" t="s">
        <v>84</v>
      </c>
      <c r="AY135" s="147" t="s">
        <v>187</v>
      </c>
    </row>
    <row r="136" spans="2:65" s="1" customFormat="1" ht="37.799999999999997" customHeight="1">
      <c r="B136" s="31"/>
      <c r="C136" s="127" t="s">
        <v>259</v>
      </c>
      <c r="D136" s="127" t="s">
        <v>189</v>
      </c>
      <c r="E136" s="128" t="s">
        <v>230</v>
      </c>
      <c r="F136" s="129" t="s">
        <v>231</v>
      </c>
      <c r="G136" s="130" t="s">
        <v>204</v>
      </c>
      <c r="H136" s="131">
        <v>249.624</v>
      </c>
      <c r="I136" s="132"/>
      <c r="J136" s="133">
        <f>ROUND(I136*H136,2)</f>
        <v>0</v>
      </c>
      <c r="K136" s="129" t="s">
        <v>193</v>
      </c>
      <c r="L136" s="31"/>
      <c r="M136" s="134" t="s">
        <v>19</v>
      </c>
      <c r="N136" s="135" t="s">
        <v>47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194</v>
      </c>
      <c r="AT136" s="138" t="s">
        <v>189</v>
      </c>
      <c r="AU136" s="138" t="s">
        <v>86</v>
      </c>
      <c r="AY136" s="16" t="s">
        <v>187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84</v>
      </c>
      <c r="BK136" s="139">
        <f>ROUND(I136*H136,2)</f>
        <v>0</v>
      </c>
      <c r="BL136" s="16" t="s">
        <v>194</v>
      </c>
      <c r="BM136" s="138" t="s">
        <v>1481</v>
      </c>
    </row>
    <row r="137" spans="2:65" s="1" customFormat="1" ht="48">
      <c r="B137" s="31"/>
      <c r="D137" s="140" t="s">
        <v>196</v>
      </c>
      <c r="F137" s="141" t="s">
        <v>233</v>
      </c>
      <c r="I137" s="142"/>
      <c r="L137" s="31"/>
      <c r="M137" s="143"/>
      <c r="T137" s="52"/>
      <c r="AT137" s="16" t="s">
        <v>196</v>
      </c>
      <c r="AU137" s="16" t="s">
        <v>86</v>
      </c>
    </row>
    <row r="138" spans="2:65" s="1" customFormat="1">
      <c r="B138" s="31"/>
      <c r="D138" s="144" t="s">
        <v>198</v>
      </c>
      <c r="F138" s="145" t="s">
        <v>234</v>
      </c>
      <c r="I138" s="142"/>
      <c r="L138" s="31"/>
      <c r="M138" s="143"/>
      <c r="T138" s="52"/>
      <c r="AT138" s="16" t="s">
        <v>198</v>
      </c>
      <c r="AU138" s="16" t="s">
        <v>86</v>
      </c>
    </row>
    <row r="139" spans="2:65" s="12" customFormat="1">
      <c r="B139" s="146"/>
      <c r="D139" s="140" t="s">
        <v>200</v>
      </c>
      <c r="E139" s="147" t="s">
        <v>19</v>
      </c>
      <c r="F139" s="148" t="s">
        <v>126</v>
      </c>
      <c r="H139" s="149">
        <v>249.624</v>
      </c>
      <c r="I139" s="150"/>
      <c r="L139" s="146"/>
      <c r="M139" s="151"/>
      <c r="T139" s="152"/>
      <c r="AT139" s="147" t="s">
        <v>200</v>
      </c>
      <c r="AU139" s="147" t="s">
        <v>86</v>
      </c>
      <c r="AV139" s="12" t="s">
        <v>86</v>
      </c>
      <c r="AW139" s="12" t="s">
        <v>37</v>
      </c>
      <c r="AX139" s="12" t="s">
        <v>84</v>
      </c>
      <c r="AY139" s="147" t="s">
        <v>187</v>
      </c>
    </row>
    <row r="140" spans="2:65" s="1" customFormat="1" ht="33" customHeight="1">
      <c r="B140" s="31"/>
      <c r="C140" s="127" t="s">
        <v>266</v>
      </c>
      <c r="D140" s="127" t="s">
        <v>189</v>
      </c>
      <c r="E140" s="128" t="s">
        <v>236</v>
      </c>
      <c r="F140" s="129" t="s">
        <v>237</v>
      </c>
      <c r="G140" s="130" t="s">
        <v>238</v>
      </c>
      <c r="H140" s="131">
        <v>474.286</v>
      </c>
      <c r="I140" s="132"/>
      <c r="J140" s="133">
        <f>ROUND(I140*H140,2)</f>
        <v>0</v>
      </c>
      <c r="K140" s="129" t="s">
        <v>193</v>
      </c>
      <c r="L140" s="31"/>
      <c r="M140" s="134" t="s">
        <v>19</v>
      </c>
      <c r="N140" s="135" t="s">
        <v>47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194</v>
      </c>
      <c r="AT140" s="138" t="s">
        <v>189</v>
      </c>
      <c r="AU140" s="138" t="s">
        <v>86</v>
      </c>
      <c r="AY140" s="16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84</v>
      </c>
      <c r="BK140" s="139">
        <f>ROUND(I140*H140,2)</f>
        <v>0</v>
      </c>
      <c r="BL140" s="16" t="s">
        <v>194</v>
      </c>
      <c r="BM140" s="138" t="s">
        <v>1482</v>
      </c>
    </row>
    <row r="141" spans="2:65" s="1" customFormat="1" ht="28.8">
      <c r="B141" s="31"/>
      <c r="D141" s="140" t="s">
        <v>196</v>
      </c>
      <c r="F141" s="141" t="s">
        <v>240</v>
      </c>
      <c r="I141" s="142"/>
      <c r="L141" s="31"/>
      <c r="M141" s="143"/>
      <c r="T141" s="52"/>
      <c r="AT141" s="16" t="s">
        <v>196</v>
      </c>
      <c r="AU141" s="16" t="s">
        <v>86</v>
      </c>
    </row>
    <row r="142" spans="2:65" s="1" customFormat="1">
      <c r="B142" s="31"/>
      <c r="D142" s="144" t="s">
        <v>198</v>
      </c>
      <c r="F142" s="145" t="s">
        <v>241</v>
      </c>
      <c r="I142" s="142"/>
      <c r="L142" s="31"/>
      <c r="M142" s="143"/>
      <c r="T142" s="52"/>
      <c r="AT142" s="16" t="s">
        <v>198</v>
      </c>
      <c r="AU142" s="16" t="s">
        <v>86</v>
      </c>
    </row>
    <row r="143" spans="2:65" s="12" customFormat="1">
      <c r="B143" s="146"/>
      <c r="D143" s="140" t="s">
        <v>200</v>
      </c>
      <c r="E143" s="147" t="s">
        <v>19</v>
      </c>
      <c r="F143" s="148" t="s">
        <v>126</v>
      </c>
      <c r="H143" s="149">
        <v>249.624</v>
      </c>
      <c r="I143" s="150"/>
      <c r="L143" s="146"/>
      <c r="M143" s="151"/>
      <c r="T143" s="152"/>
      <c r="AT143" s="147" t="s">
        <v>200</v>
      </c>
      <c r="AU143" s="147" t="s">
        <v>86</v>
      </c>
      <c r="AV143" s="12" t="s">
        <v>86</v>
      </c>
      <c r="AW143" s="12" t="s">
        <v>37</v>
      </c>
      <c r="AX143" s="12" t="s">
        <v>84</v>
      </c>
      <c r="AY143" s="147" t="s">
        <v>187</v>
      </c>
    </row>
    <row r="144" spans="2:65" s="12" customFormat="1">
      <c r="B144" s="146"/>
      <c r="D144" s="140" t="s">
        <v>200</v>
      </c>
      <c r="F144" s="148" t="s">
        <v>1483</v>
      </c>
      <c r="H144" s="149">
        <v>474.286</v>
      </c>
      <c r="I144" s="150"/>
      <c r="L144" s="146"/>
      <c r="M144" s="151"/>
      <c r="T144" s="152"/>
      <c r="AT144" s="147" t="s">
        <v>200</v>
      </c>
      <c r="AU144" s="147" t="s">
        <v>86</v>
      </c>
      <c r="AV144" s="12" t="s">
        <v>86</v>
      </c>
      <c r="AW144" s="12" t="s">
        <v>4</v>
      </c>
      <c r="AX144" s="12" t="s">
        <v>84</v>
      </c>
      <c r="AY144" s="147" t="s">
        <v>187</v>
      </c>
    </row>
    <row r="145" spans="2:65" s="1" customFormat="1" ht="24.15" customHeight="1">
      <c r="B145" s="31"/>
      <c r="C145" s="127" t="s">
        <v>273</v>
      </c>
      <c r="D145" s="127" t="s">
        <v>189</v>
      </c>
      <c r="E145" s="128" t="s">
        <v>244</v>
      </c>
      <c r="F145" s="129" t="s">
        <v>245</v>
      </c>
      <c r="G145" s="130" t="s">
        <v>204</v>
      </c>
      <c r="H145" s="131">
        <v>602.05999999999995</v>
      </c>
      <c r="I145" s="132"/>
      <c r="J145" s="133">
        <f>ROUND(I145*H145,2)</f>
        <v>0</v>
      </c>
      <c r="K145" s="129" t="s">
        <v>193</v>
      </c>
      <c r="L145" s="31"/>
      <c r="M145" s="134" t="s">
        <v>19</v>
      </c>
      <c r="N145" s="135" t="s">
        <v>47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194</v>
      </c>
      <c r="AT145" s="138" t="s">
        <v>189</v>
      </c>
      <c r="AU145" s="138" t="s">
        <v>86</v>
      </c>
      <c r="AY145" s="16" t="s">
        <v>187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84</v>
      </c>
      <c r="BK145" s="139">
        <f>ROUND(I145*H145,2)</f>
        <v>0</v>
      </c>
      <c r="BL145" s="16" t="s">
        <v>194</v>
      </c>
      <c r="BM145" s="138" t="s">
        <v>1484</v>
      </c>
    </row>
    <row r="146" spans="2:65" s="1" customFormat="1" ht="28.8">
      <c r="B146" s="31"/>
      <c r="D146" s="140" t="s">
        <v>196</v>
      </c>
      <c r="F146" s="141" t="s">
        <v>247</v>
      </c>
      <c r="I146" s="142"/>
      <c r="L146" s="31"/>
      <c r="M146" s="143"/>
      <c r="T146" s="52"/>
      <c r="AT146" s="16" t="s">
        <v>196</v>
      </c>
      <c r="AU146" s="16" t="s">
        <v>86</v>
      </c>
    </row>
    <row r="147" spans="2:65" s="1" customFormat="1">
      <c r="B147" s="31"/>
      <c r="D147" s="144" t="s">
        <v>198</v>
      </c>
      <c r="F147" s="145" t="s">
        <v>248</v>
      </c>
      <c r="I147" s="142"/>
      <c r="L147" s="31"/>
      <c r="M147" s="143"/>
      <c r="T147" s="52"/>
      <c r="AT147" s="16" t="s">
        <v>198</v>
      </c>
      <c r="AU147" s="16" t="s">
        <v>86</v>
      </c>
    </row>
    <row r="148" spans="2:65" s="12" customFormat="1">
      <c r="B148" s="146"/>
      <c r="D148" s="140" t="s">
        <v>200</v>
      </c>
      <c r="E148" s="147" t="s">
        <v>19</v>
      </c>
      <c r="F148" s="148" t="s">
        <v>1485</v>
      </c>
      <c r="H148" s="149">
        <v>850.64700000000005</v>
      </c>
      <c r="I148" s="150"/>
      <c r="L148" s="146"/>
      <c r="M148" s="151"/>
      <c r="T148" s="152"/>
      <c r="AT148" s="147" t="s">
        <v>200</v>
      </c>
      <c r="AU148" s="147" t="s">
        <v>86</v>
      </c>
      <c r="AV148" s="12" t="s">
        <v>86</v>
      </c>
      <c r="AW148" s="12" t="s">
        <v>37</v>
      </c>
      <c r="AX148" s="12" t="s">
        <v>76</v>
      </c>
      <c r="AY148" s="147" t="s">
        <v>187</v>
      </c>
    </row>
    <row r="149" spans="2:65" s="12" customFormat="1">
      <c r="B149" s="146"/>
      <c r="D149" s="140" t="s">
        <v>200</v>
      </c>
      <c r="E149" s="147" t="s">
        <v>19</v>
      </c>
      <c r="F149" s="148" t="s">
        <v>1486</v>
      </c>
      <c r="H149" s="149">
        <v>-248.58699999999999</v>
      </c>
      <c r="I149" s="150"/>
      <c r="L149" s="146"/>
      <c r="M149" s="151"/>
      <c r="T149" s="152"/>
      <c r="AT149" s="147" t="s">
        <v>200</v>
      </c>
      <c r="AU149" s="147" t="s">
        <v>86</v>
      </c>
      <c r="AV149" s="12" t="s">
        <v>86</v>
      </c>
      <c r="AW149" s="12" t="s">
        <v>37</v>
      </c>
      <c r="AX149" s="12" t="s">
        <v>76</v>
      </c>
      <c r="AY149" s="147" t="s">
        <v>187</v>
      </c>
    </row>
    <row r="150" spans="2:65" s="13" customFormat="1">
      <c r="B150" s="153"/>
      <c r="D150" s="140" t="s">
        <v>200</v>
      </c>
      <c r="E150" s="154" t="s">
        <v>150</v>
      </c>
      <c r="F150" s="155" t="s">
        <v>251</v>
      </c>
      <c r="H150" s="156">
        <v>602.05999999999995</v>
      </c>
      <c r="I150" s="157"/>
      <c r="L150" s="153"/>
      <c r="M150" s="158"/>
      <c r="T150" s="159"/>
      <c r="AT150" s="154" t="s">
        <v>200</v>
      </c>
      <c r="AU150" s="154" t="s">
        <v>86</v>
      </c>
      <c r="AV150" s="13" t="s">
        <v>194</v>
      </c>
      <c r="AW150" s="13" t="s">
        <v>37</v>
      </c>
      <c r="AX150" s="13" t="s">
        <v>84</v>
      </c>
      <c r="AY150" s="154" t="s">
        <v>187</v>
      </c>
    </row>
    <row r="151" spans="2:65" s="1" customFormat="1" ht="24.15" customHeight="1">
      <c r="B151" s="31"/>
      <c r="C151" s="127" t="s">
        <v>279</v>
      </c>
      <c r="D151" s="127" t="s">
        <v>189</v>
      </c>
      <c r="E151" s="128" t="s">
        <v>253</v>
      </c>
      <c r="F151" s="129" t="s">
        <v>254</v>
      </c>
      <c r="G151" s="130" t="s">
        <v>204</v>
      </c>
      <c r="H151" s="131">
        <v>1.62</v>
      </c>
      <c r="I151" s="132"/>
      <c r="J151" s="133">
        <f>ROUND(I151*H151,2)</f>
        <v>0</v>
      </c>
      <c r="K151" s="129" t="s">
        <v>193</v>
      </c>
      <c r="L151" s="31"/>
      <c r="M151" s="134" t="s">
        <v>19</v>
      </c>
      <c r="N151" s="135" t="s">
        <v>47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194</v>
      </c>
      <c r="AT151" s="138" t="s">
        <v>189</v>
      </c>
      <c r="AU151" s="138" t="s">
        <v>86</v>
      </c>
      <c r="AY151" s="16" t="s">
        <v>187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84</v>
      </c>
      <c r="BK151" s="139">
        <f>ROUND(I151*H151,2)</f>
        <v>0</v>
      </c>
      <c r="BL151" s="16" t="s">
        <v>194</v>
      </c>
      <c r="BM151" s="138" t="s">
        <v>1487</v>
      </c>
    </row>
    <row r="152" spans="2:65" s="1" customFormat="1" ht="48">
      <c r="B152" s="31"/>
      <c r="D152" s="140" t="s">
        <v>196</v>
      </c>
      <c r="F152" s="141" t="s">
        <v>256</v>
      </c>
      <c r="I152" s="142"/>
      <c r="L152" s="31"/>
      <c r="M152" s="143"/>
      <c r="T152" s="52"/>
      <c r="AT152" s="16" t="s">
        <v>196</v>
      </c>
      <c r="AU152" s="16" t="s">
        <v>86</v>
      </c>
    </row>
    <row r="153" spans="2:65" s="1" customFormat="1">
      <c r="B153" s="31"/>
      <c r="D153" s="144" t="s">
        <v>198</v>
      </c>
      <c r="F153" s="145" t="s">
        <v>257</v>
      </c>
      <c r="I153" s="142"/>
      <c r="L153" s="31"/>
      <c r="M153" s="143"/>
      <c r="T153" s="52"/>
      <c r="AT153" s="16" t="s">
        <v>198</v>
      </c>
      <c r="AU153" s="16" t="s">
        <v>86</v>
      </c>
    </row>
    <row r="154" spans="2:65" s="12" customFormat="1">
      <c r="B154" s="146"/>
      <c r="D154" s="140" t="s">
        <v>200</v>
      </c>
      <c r="E154" s="147" t="s">
        <v>121</v>
      </c>
      <c r="F154" s="148" t="s">
        <v>1488</v>
      </c>
      <c r="H154" s="149">
        <v>1.62</v>
      </c>
      <c r="I154" s="150"/>
      <c r="L154" s="146"/>
      <c r="M154" s="151"/>
      <c r="T154" s="152"/>
      <c r="AT154" s="147" t="s">
        <v>200</v>
      </c>
      <c r="AU154" s="147" t="s">
        <v>86</v>
      </c>
      <c r="AV154" s="12" t="s">
        <v>86</v>
      </c>
      <c r="AW154" s="12" t="s">
        <v>37</v>
      </c>
      <c r="AX154" s="12" t="s">
        <v>84</v>
      </c>
      <c r="AY154" s="147" t="s">
        <v>187</v>
      </c>
    </row>
    <row r="155" spans="2:65" s="1" customFormat="1" ht="24.15" customHeight="1">
      <c r="B155" s="31"/>
      <c r="C155" s="127" t="s">
        <v>285</v>
      </c>
      <c r="D155" s="127" t="s">
        <v>189</v>
      </c>
      <c r="E155" s="128" t="s">
        <v>260</v>
      </c>
      <c r="F155" s="129" t="s">
        <v>261</v>
      </c>
      <c r="G155" s="130" t="s">
        <v>204</v>
      </c>
      <c r="H155" s="131">
        <v>145.619</v>
      </c>
      <c r="I155" s="132"/>
      <c r="J155" s="133">
        <f>ROUND(I155*H155,2)</f>
        <v>0</v>
      </c>
      <c r="K155" s="129" t="s">
        <v>193</v>
      </c>
      <c r="L155" s="31"/>
      <c r="M155" s="134" t="s">
        <v>19</v>
      </c>
      <c r="N155" s="135" t="s">
        <v>47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194</v>
      </c>
      <c r="AT155" s="138" t="s">
        <v>189</v>
      </c>
      <c r="AU155" s="138" t="s">
        <v>86</v>
      </c>
      <c r="AY155" s="16" t="s">
        <v>187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84</v>
      </c>
      <c r="BK155" s="139">
        <f>ROUND(I155*H155,2)</f>
        <v>0</v>
      </c>
      <c r="BL155" s="16" t="s">
        <v>194</v>
      </c>
      <c r="BM155" s="138" t="s">
        <v>1489</v>
      </c>
    </row>
    <row r="156" spans="2:65" s="1" customFormat="1" ht="48">
      <c r="B156" s="31"/>
      <c r="D156" s="140" t="s">
        <v>196</v>
      </c>
      <c r="F156" s="141" t="s">
        <v>263</v>
      </c>
      <c r="I156" s="142"/>
      <c r="L156" s="31"/>
      <c r="M156" s="143"/>
      <c r="T156" s="52"/>
      <c r="AT156" s="16" t="s">
        <v>196</v>
      </c>
      <c r="AU156" s="16" t="s">
        <v>86</v>
      </c>
    </row>
    <row r="157" spans="2:65" s="1" customFormat="1">
      <c r="B157" s="31"/>
      <c r="D157" s="144" t="s">
        <v>198</v>
      </c>
      <c r="F157" s="145" t="s">
        <v>264</v>
      </c>
      <c r="I157" s="142"/>
      <c r="L157" s="31"/>
      <c r="M157" s="143"/>
      <c r="T157" s="52"/>
      <c r="AT157" s="16" t="s">
        <v>198</v>
      </c>
      <c r="AU157" s="16" t="s">
        <v>86</v>
      </c>
    </row>
    <row r="158" spans="2:65" s="12" customFormat="1">
      <c r="B158" s="146"/>
      <c r="D158" s="140" t="s">
        <v>200</v>
      </c>
      <c r="E158" s="147" t="s">
        <v>19</v>
      </c>
      <c r="F158" s="148" t="s">
        <v>1490</v>
      </c>
      <c r="H158" s="149">
        <v>-1.8979999999999999</v>
      </c>
      <c r="I158" s="150"/>
      <c r="L158" s="146"/>
      <c r="M158" s="151"/>
      <c r="T158" s="152"/>
      <c r="AT158" s="147" t="s">
        <v>200</v>
      </c>
      <c r="AU158" s="147" t="s">
        <v>86</v>
      </c>
      <c r="AV158" s="12" t="s">
        <v>86</v>
      </c>
      <c r="AW158" s="12" t="s">
        <v>37</v>
      </c>
      <c r="AX158" s="12" t="s">
        <v>76</v>
      </c>
      <c r="AY158" s="147" t="s">
        <v>187</v>
      </c>
    </row>
    <row r="159" spans="2:65" s="12" customFormat="1">
      <c r="B159" s="146"/>
      <c r="D159" s="140" t="s">
        <v>200</v>
      </c>
      <c r="E159" s="147" t="s">
        <v>19</v>
      </c>
      <c r="F159" s="148" t="s">
        <v>1491</v>
      </c>
      <c r="H159" s="149">
        <v>-4.431</v>
      </c>
      <c r="I159" s="150"/>
      <c r="L159" s="146"/>
      <c r="M159" s="151"/>
      <c r="T159" s="152"/>
      <c r="AT159" s="147" t="s">
        <v>200</v>
      </c>
      <c r="AU159" s="147" t="s">
        <v>86</v>
      </c>
      <c r="AV159" s="12" t="s">
        <v>86</v>
      </c>
      <c r="AW159" s="12" t="s">
        <v>37</v>
      </c>
      <c r="AX159" s="12" t="s">
        <v>76</v>
      </c>
      <c r="AY159" s="147" t="s">
        <v>187</v>
      </c>
    </row>
    <row r="160" spans="2:65" s="12" customFormat="1">
      <c r="B160" s="146"/>
      <c r="D160" s="140" t="s">
        <v>200</v>
      </c>
      <c r="E160" s="147" t="s">
        <v>19</v>
      </c>
      <c r="F160" s="148" t="s">
        <v>1492</v>
      </c>
      <c r="H160" s="149">
        <v>-7.4999999999999997E-2</v>
      </c>
      <c r="I160" s="150"/>
      <c r="L160" s="146"/>
      <c r="M160" s="151"/>
      <c r="T160" s="152"/>
      <c r="AT160" s="147" t="s">
        <v>200</v>
      </c>
      <c r="AU160" s="147" t="s">
        <v>86</v>
      </c>
      <c r="AV160" s="12" t="s">
        <v>86</v>
      </c>
      <c r="AW160" s="12" t="s">
        <v>37</v>
      </c>
      <c r="AX160" s="12" t="s">
        <v>76</v>
      </c>
      <c r="AY160" s="147" t="s">
        <v>187</v>
      </c>
    </row>
    <row r="161" spans="2:65" s="12" customFormat="1">
      <c r="B161" s="146"/>
      <c r="D161" s="140" t="s">
        <v>200</v>
      </c>
      <c r="E161" s="147" t="s">
        <v>19</v>
      </c>
      <c r="F161" s="148" t="s">
        <v>1493</v>
      </c>
      <c r="H161" s="149">
        <v>51.36</v>
      </c>
      <c r="I161" s="150"/>
      <c r="L161" s="146"/>
      <c r="M161" s="151"/>
      <c r="T161" s="152"/>
      <c r="AT161" s="147" t="s">
        <v>200</v>
      </c>
      <c r="AU161" s="147" t="s">
        <v>86</v>
      </c>
      <c r="AV161" s="12" t="s">
        <v>86</v>
      </c>
      <c r="AW161" s="12" t="s">
        <v>37</v>
      </c>
      <c r="AX161" s="12" t="s">
        <v>76</v>
      </c>
      <c r="AY161" s="147" t="s">
        <v>187</v>
      </c>
    </row>
    <row r="162" spans="2:65" s="12" customFormat="1">
      <c r="B162" s="146"/>
      <c r="D162" s="140" t="s">
        <v>200</v>
      </c>
      <c r="E162" s="147" t="s">
        <v>19</v>
      </c>
      <c r="F162" s="148" t="s">
        <v>1494</v>
      </c>
      <c r="H162" s="149">
        <v>41.462000000000003</v>
      </c>
      <c r="I162" s="150"/>
      <c r="L162" s="146"/>
      <c r="M162" s="151"/>
      <c r="T162" s="152"/>
      <c r="AT162" s="147" t="s">
        <v>200</v>
      </c>
      <c r="AU162" s="147" t="s">
        <v>86</v>
      </c>
      <c r="AV162" s="12" t="s">
        <v>86</v>
      </c>
      <c r="AW162" s="12" t="s">
        <v>37</v>
      </c>
      <c r="AX162" s="12" t="s">
        <v>76</v>
      </c>
      <c r="AY162" s="147" t="s">
        <v>187</v>
      </c>
    </row>
    <row r="163" spans="2:65" s="12" customFormat="1">
      <c r="B163" s="146"/>
      <c r="D163" s="140" t="s">
        <v>200</v>
      </c>
      <c r="E163" s="147" t="s">
        <v>19</v>
      </c>
      <c r="F163" s="148" t="s">
        <v>1495</v>
      </c>
      <c r="H163" s="149">
        <v>28.308</v>
      </c>
      <c r="I163" s="150"/>
      <c r="L163" s="146"/>
      <c r="M163" s="151"/>
      <c r="T163" s="152"/>
      <c r="AT163" s="147" t="s">
        <v>200</v>
      </c>
      <c r="AU163" s="147" t="s">
        <v>86</v>
      </c>
      <c r="AV163" s="12" t="s">
        <v>86</v>
      </c>
      <c r="AW163" s="12" t="s">
        <v>37</v>
      </c>
      <c r="AX163" s="12" t="s">
        <v>76</v>
      </c>
      <c r="AY163" s="147" t="s">
        <v>187</v>
      </c>
    </row>
    <row r="164" spans="2:65" s="12" customFormat="1" ht="20.399999999999999">
      <c r="B164" s="146"/>
      <c r="D164" s="140" t="s">
        <v>200</v>
      </c>
      <c r="E164" s="147" t="s">
        <v>19</v>
      </c>
      <c r="F164" s="148" t="s">
        <v>1496</v>
      </c>
      <c r="H164" s="149">
        <v>28.687999999999999</v>
      </c>
      <c r="I164" s="150"/>
      <c r="L164" s="146"/>
      <c r="M164" s="151"/>
      <c r="T164" s="152"/>
      <c r="AT164" s="147" t="s">
        <v>200</v>
      </c>
      <c r="AU164" s="147" t="s">
        <v>86</v>
      </c>
      <c r="AV164" s="12" t="s">
        <v>86</v>
      </c>
      <c r="AW164" s="12" t="s">
        <v>37</v>
      </c>
      <c r="AX164" s="12" t="s">
        <v>76</v>
      </c>
      <c r="AY164" s="147" t="s">
        <v>187</v>
      </c>
    </row>
    <row r="165" spans="2:65" s="12" customFormat="1">
      <c r="B165" s="146"/>
      <c r="D165" s="140" t="s">
        <v>200</v>
      </c>
      <c r="E165" s="147" t="s">
        <v>19</v>
      </c>
      <c r="F165" s="148" t="s">
        <v>1497</v>
      </c>
      <c r="H165" s="149">
        <v>1.8</v>
      </c>
      <c r="I165" s="150"/>
      <c r="L165" s="146"/>
      <c r="M165" s="151"/>
      <c r="T165" s="152"/>
      <c r="AT165" s="147" t="s">
        <v>200</v>
      </c>
      <c r="AU165" s="147" t="s">
        <v>86</v>
      </c>
      <c r="AV165" s="12" t="s">
        <v>86</v>
      </c>
      <c r="AW165" s="12" t="s">
        <v>37</v>
      </c>
      <c r="AX165" s="12" t="s">
        <v>76</v>
      </c>
      <c r="AY165" s="147" t="s">
        <v>187</v>
      </c>
    </row>
    <row r="166" spans="2:65" s="12" customFormat="1">
      <c r="B166" s="146"/>
      <c r="D166" s="140" t="s">
        <v>200</v>
      </c>
      <c r="E166" s="147" t="s">
        <v>19</v>
      </c>
      <c r="F166" s="148" t="s">
        <v>1498</v>
      </c>
      <c r="H166" s="149">
        <v>0.40500000000000003</v>
      </c>
      <c r="I166" s="150"/>
      <c r="L166" s="146"/>
      <c r="M166" s="151"/>
      <c r="T166" s="152"/>
      <c r="AT166" s="147" t="s">
        <v>200</v>
      </c>
      <c r="AU166" s="147" t="s">
        <v>86</v>
      </c>
      <c r="AV166" s="12" t="s">
        <v>86</v>
      </c>
      <c r="AW166" s="12" t="s">
        <v>37</v>
      </c>
      <c r="AX166" s="12" t="s">
        <v>76</v>
      </c>
      <c r="AY166" s="147" t="s">
        <v>187</v>
      </c>
    </row>
    <row r="167" spans="2:65" s="13" customFormat="1">
      <c r="B167" s="153"/>
      <c r="D167" s="140" t="s">
        <v>200</v>
      </c>
      <c r="E167" s="154" t="s">
        <v>1414</v>
      </c>
      <c r="F167" s="155" t="s">
        <v>251</v>
      </c>
      <c r="H167" s="156">
        <v>145.619</v>
      </c>
      <c r="I167" s="157"/>
      <c r="L167" s="153"/>
      <c r="M167" s="158"/>
      <c r="T167" s="159"/>
      <c r="AT167" s="154" t="s">
        <v>200</v>
      </c>
      <c r="AU167" s="154" t="s">
        <v>86</v>
      </c>
      <c r="AV167" s="13" t="s">
        <v>194</v>
      </c>
      <c r="AW167" s="13" t="s">
        <v>37</v>
      </c>
      <c r="AX167" s="13" t="s">
        <v>84</v>
      </c>
      <c r="AY167" s="154" t="s">
        <v>187</v>
      </c>
    </row>
    <row r="168" spans="2:65" s="1" customFormat="1" ht="16.5" customHeight="1">
      <c r="B168" s="31"/>
      <c r="C168" s="160" t="s">
        <v>8</v>
      </c>
      <c r="D168" s="160" t="s">
        <v>267</v>
      </c>
      <c r="E168" s="161" t="s">
        <v>268</v>
      </c>
      <c r="F168" s="162" t="s">
        <v>269</v>
      </c>
      <c r="G168" s="163" t="s">
        <v>238</v>
      </c>
      <c r="H168" s="164">
        <v>294.47800000000001</v>
      </c>
      <c r="I168" s="165"/>
      <c r="J168" s="166">
        <f>ROUND(I168*H168,2)</f>
        <v>0</v>
      </c>
      <c r="K168" s="162" t="s">
        <v>193</v>
      </c>
      <c r="L168" s="167"/>
      <c r="M168" s="168" t="s">
        <v>19</v>
      </c>
      <c r="N168" s="169" t="s">
        <v>47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243</v>
      </c>
      <c r="AT168" s="138" t="s">
        <v>267</v>
      </c>
      <c r="AU168" s="138" t="s">
        <v>86</v>
      </c>
      <c r="AY168" s="16" t="s">
        <v>187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84</v>
      </c>
      <c r="BK168" s="139">
        <f>ROUND(I168*H168,2)</f>
        <v>0</v>
      </c>
      <c r="BL168" s="16" t="s">
        <v>194</v>
      </c>
      <c r="BM168" s="138" t="s">
        <v>1499</v>
      </c>
    </row>
    <row r="169" spans="2:65" s="1" customFormat="1">
      <c r="B169" s="31"/>
      <c r="D169" s="140" t="s">
        <v>196</v>
      </c>
      <c r="F169" s="141" t="s">
        <v>269</v>
      </c>
      <c r="I169" s="142"/>
      <c r="L169" s="31"/>
      <c r="M169" s="143"/>
      <c r="T169" s="52"/>
      <c r="AT169" s="16" t="s">
        <v>196</v>
      </c>
      <c r="AU169" s="16" t="s">
        <v>86</v>
      </c>
    </row>
    <row r="170" spans="2:65" s="12" customFormat="1">
      <c r="B170" s="146"/>
      <c r="D170" s="140" t="s">
        <v>200</v>
      </c>
      <c r="E170" s="147" t="s">
        <v>19</v>
      </c>
      <c r="F170" s="148" t="s">
        <v>1500</v>
      </c>
      <c r="H170" s="149">
        <v>147.239</v>
      </c>
      <c r="I170" s="150"/>
      <c r="L170" s="146"/>
      <c r="M170" s="151"/>
      <c r="T170" s="152"/>
      <c r="AT170" s="147" t="s">
        <v>200</v>
      </c>
      <c r="AU170" s="147" t="s">
        <v>86</v>
      </c>
      <c r="AV170" s="12" t="s">
        <v>86</v>
      </c>
      <c r="AW170" s="12" t="s">
        <v>37</v>
      </c>
      <c r="AX170" s="12" t="s">
        <v>84</v>
      </c>
      <c r="AY170" s="147" t="s">
        <v>187</v>
      </c>
    </row>
    <row r="171" spans="2:65" s="12" customFormat="1">
      <c r="B171" s="146"/>
      <c r="D171" s="140" t="s">
        <v>200</v>
      </c>
      <c r="F171" s="148" t="s">
        <v>1501</v>
      </c>
      <c r="H171" s="149">
        <v>294.47800000000001</v>
      </c>
      <c r="I171" s="150"/>
      <c r="L171" s="146"/>
      <c r="M171" s="151"/>
      <c r="T171" s="152"/>
      <c r="AT171" s="147" t="s">
        <v>200</v>
      </c>
      <c r="AU171" s="147" t="s">
        <v>86</v>
      </c>
      <c r="AV171" s="12" t="s">
        <v>86</v>
      </c>
      <c r="AW171" s="12" t="s">
        <v>4</v>
      </c>
      <c r="AX171" s="12" t="s">
        <v>84</v>
      </c>
      <c r="AY171" s="147" t="s">
        <v>187</v>
      </c>
    </row>
    <row r="172" spans="2:65" s="1" customFormat="1" ht="33" customHeight="1">
      <c r="B172" s="31"/>
      <c r="C172" s="127" t="s">
        <v>298</v>
      </c>
      <c r="D172" s="127" t="s">
        <v>189</v>
      </c>
      <c r="E172" s="128" t="s">
        <v>274</v>
      </c>
      <c r="F172" s="129" t="s">
        <v>275</v>
      </c>
      <c r="G172" s="130" t="s">
        <v>192</v>
      </c>
      <c r="H172" s="131">
        <v>780.42</v>
      </c>
      <c r="I172" s="132"/>
      <c r="J172" s="133">
        <f>ROUND(I172*H172,2)</f>
        <v>0</v>
      </c>
      <c r="K172" s="129" t="s">
        <v>193</v>
      </c>
      <c r="L172" s="31"/>
      <c r="M172" s="134" t="s">
        <v>19</v>
      </c>
      <c r="N172" s="135" t="s">
        <v>47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194</v>
      </c>
      <c r="AT172" s="138" t="s">
        <v>189</v>
      </c>
      <c r="AU172" s="138" t="s">
        <v>86</v>
      </c>
      <c r="AY172" s="16" t="s">
        <v>187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84</v>
      </c>
      <c r="BK172" s="139">
        <f>ROUND(I172*H172,2)</f>
        <v>0</v>
      </c>
      <c r="BL172" s="16" t="s">
        <v>194</v>
      </c>
      <c r="BM172" s="138" t="s">
        <v>1502</v>
      </c>
    </row>
    <row r="173" spans="2:65" s="1" customFormat="1" ht="28.8">
      <c r="B173" s="31"/>
      <c r="D173" s="140" t="s">
        <v>196</v>
      </c>
      <c r="F173" s="141" t="s">
        <v>277</v>
      </c>
      <c r="I173" s="142"/>
      <c r="L173" s="31"/>
      <c r="M173" s="143"/>
      <c r="T173" s="52"/>
      <c r="AT173" s="16" t="s">
        <v>196</v>
      </c>
      <c r="AU173" s="16" t="s">
        <v>86</v>
      </c>
    </row>
    <row r="174" spans="2:65" s="1" customFormat="1">
      <c r="B174" s="31"/>
      <c r="D174" s="144" t="s">
        <v>198</v>
      </c>
      <c r="F174" s="145" t="s">
        <v>278</v>
      </c>
      <c r="I174" s="142"/>
      <c r="L174" s="31"/>
      <c r="M174" s="143"/>
      <c r="T174" s="52"/>
      <c r="AT174" s="16" t="s">
        <v>198</v>
      </c>
      <c r="AU174" s="16" t="s">
        <v>86</v>
      </c>
    </row>
    <row r="175" spans="2:65" s="12" customFormat="1">
      <c r="B175" s="146"/>
      <c r="D175" s="140" t="s">
        <v>200</v>
      </c>
      <c r="E175" s="147" t="s">
        <v>19</v>
      </c>
      <c r="F175" s="148" t="s">
        <v>128</v>
      </c>
      <c r="H175" s="149">
        <v>780.42</v>
      </c>
      <c r="I175" s="150"/>
      <c r="L175" s="146"/>
      <c r="M175" s="151"/>
      <c r="T175" s="152"/>
      <c r="AT175" s="147" t="s">
        <v>200</v>
      </c>
      <c r="AU175" s="147" t="s">
        <v>86</v>
      </c>
      <c r="AV175" s="12" t="s">
        <v>86</v>
      </c>
      <c r="AW175" s="12" t="s">
        <v>37</v>
      </c>
      <c r="AX175" s="12" t="s">
        <v>84</v>
      </c>
      <c r="AY175" s="147" t="s">
        <v>187</v>
      </c>
    </row>
    <row r="176" spans="2:65" s="1" customFormat="1" ht="24.15" customHeight="1">
      <c r="B176" s="31"/>
      <c r="C176" s="127" t="s">
        <v>304</v>
      </c>
      <c r="D176" s="127" t="s">
        <v>189</v>
      </c>
      <c r="E176" s="128" t="s">
        <v>280</v>
      </c>
      <c r="F176" s="129" t="s">
        <v>281</v>
      </c>
      <c r="G176" s="130" t="s">
        <v>192</v>
      </c>
      <c r="H176" s="131">
        <v>780.42</v>
      </c>
      <c r="I176" s="132"/>
      <c r="J176" s="133">
        <f>ROUND(I176*H176,2)</f>
        <v>0</v>
      </c>
      <c r="K176" s="129" t="s">
        <v>193</v>
      </c>
      <c r="L176" s="31"/>
      <c r="M176" s="134" t="s">
        <v>19</v>
      </c>
      <c r="N176" s="135" t="s">
        <v>47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194</v>
      </c>
      <c r="AT176" s="138" t="s">
        <v>189</v>
      </c>
      <c r="AU176" s="138" t="s">
        <v>86</v>
      </c>
      <c r="AY176" s="16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84</v>
      </c>
      <c r="BK176" s="139">
        <f>ROUND(I176*H176,2)</f>
        <v>0</v>
      </c>
      <c r="BL176" s="16" t="s">
        <v>194</v>
      </c>
      <c r="BM176" s="138" t="s">
        <v>1503</v>
      </c>
    </row>
    <row r="177" spans="2:65" s="1" customFormat="1" ht="28.8">
      <c r="B177" s="31"/>
      <c r="D177" s="140" t="s">
        <v>196</v>
      </c>
      <c r="F177" s="141" t="s">
        <v>283</v>
      </c>
      <c r="I177" s="142"/>
      <c r="L177" s="31"/>
      <c r="M177" s="143"/>
      <c r="T177" s="52"/>
      <c r="AT177" s="16" t="s">
        <v>196</v>
      </c>
      <c r="AU177" s="16" t="s">
        <v>86</v>
      </c>
    </row>
    <row r="178" spans="2:65" s="1" customFormat="1">
      <c r="B178" s="31"/>
      <c r="D178" s="144" t="s">
        <v>198</v>
      </c>
      <c r="F178" s="145" t="s">
        <v>284</v>
      </c>
      <c r="I178" s="142"/>
      <c r="L178" s="31"/>
      <c r="M178" s="143"/>
      <c r="T178" s="52"/>
      <c r="AT178" s="16" t="s">
        <v>198</v>
      </c>
      <c r="AU178" s="16" t="s">
        <v>86</v>
      </c>
    </row>
    <row r="179" spans="2:65" s="12" customFormat="1">
      <c r="B179" s="146"/>
      <c r="D179" s="140" t="s">
        <v>200</v>
      </c>
      <c r="E179" s="147" t="s">
        <v>19</v>
      </c>
      <c r="F179" s="148" t="s">
        <v>128</v>
      </c>
      <c r="H179" s="149">
        <v>780.42</v>
      </c>
      <c r="I179" s="150"/>
      <c r="L179" s="146"/>
      <c r="M179" s="151"/>
      <c r="T179" s="152"/>
      <c r="AT179" s="147" t="s">
        <v>200</v>
      </c>
      <c r="AU179" s="147" t="s">
        <v>86</v>
      </c>
      <c r="AV179" s="12" t="s">
        <v>86</v>
      </c>
      <c r="AW179" s="12" t="s">
        <v>37</v>
      </c>
      <c r="AX179" s="12" t="s">
        <v>84</v>
      </c>
      <c r="AY179" s="147" t="s">
        <v>187</v>
      </c>
    </row>
    <row r="180" spans="2:65" s="1" customFormat="1" ht="16.5" customHeight="1">
      <c r="B180" s="31"/>
      <c r="C180" s="160" t="s">
        <v>311</v>
      </c>
      <c r="D180" s="160" t="s">
        <v>267</v>
      </c>
      <c r="E180" s="161" t="s">
        <v>286</v>
      </c>
      <c r="F180" s="162" t="s">
        <v>287</v>
      </c>
      <c r="G180" s="163" t="s">
        <v>288</v>
      </c>
      <c r="H180" s="164">
        <v>15.608000000000001</v>
      </c>
      <c r="I180" s="165"/>
      <c r="J180" s="166">
        <f>ROUND(I180*H180,2)</f>
        <v>0</v>
      </c>
      <c r="K180" s="162" t="s">
        <v>193</v>
      </c>
      <c r="L180" s="167"/>
      <c r="M180" s="168" t="s">
        <v>19</v>
      </c>
      <c r="N180" s="169" t="s">
        <v>47</v>
      </c>
      <c r="P180" s="136">
        <f>O180*H180</f>
        <v>0</v>
      </c>
      <c r="Q180" s="136">
        <v>1E-3</v>
      </c>
      <c r="R180" s="136">
        <f>Q180*H180</f>
        <v>1.5608E-2</v>
      </c>
      <c r="S180" s="136">
        <v>0</v>
      </c>
      <c r="T180" s="137">
        <f>S180*H180</f>
        <v>0</v>
      </c>
      <c r="AR180" s="138" t="s">
        <v>243</v>
      </c>
      <c r="AT180" s="138" t="s">
        <v>267</v>
      </c>
      <c r="AU180" s="138" t="s">
        <v>86</v>
      </c>
      <c r="AY180" s="16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84</v>
      </c>
      <c r="BK180" s="139">
        <f>ROUND(I180*H180,2)</f>
        <v>0</v>
      </c>
      <c r="BL180" s="16" t="s">
        <v>194</v>
      </c>
      <c r="BM180" s="138" t="s">
        <v>1504</v>
      </c>
    </row>
    <row r="181" spans="2:65" s="1" customFormat="1">
      <c r="B181" s="31"/>
      <c r="D181" s="140" t="s">
        <v>196</v>
      </c>
      <c r="F181" s="141" t="s">
        <v>287</v>
      </c>
      <c r="I181" s="142"/>
      <c r="L181" s="31"/>
      <c r="M181" s="143"/>
      <c r="T181" s="52"/>
      <c r="AT181" s="16" t="s">
        <v>196</v>
      </c>
      <c r="AU181" s="16" t="s">
        <v>86</v>
      </c>
    </row>
    <row r="182" spans="2:65" s="12" customFormat="1">
      <c r="B182" s="146"/>
      <c r="D182" s="140" t="s">
        <v>200</v>
      </c>
      <c r="F182" s="148" t="s">
        <v>1505</v>
      </c>
      <c r="H182" s="149">
        <v>15.608000000000001</v>
      </c>
      <c r="I182" s="150"/>
      <c r="L182" s="146"/>
      <c r="M182" s="151"/>
      <c r="T182" s="152"/>
      <c r="AT182" s="147" t="s">
        <v>200</v>
      </c>
      <c r="AU182" s="147" t="s">
        <v>86</v>
      </c>
      <c r="AV182" s="12" t="s">
        <v>86</v>
      </c>
      <c r="AW182" s="12" t="s">
        <v>4</v>
      </c>
      <c r="AX182" s="12" t="s">
        <v>84</v>
      </c>
      <c r="AY182" s="147" t="s">
        <v>187</v>
      </c>
    </row>
    <row r="183" spans="2:65" s="11" customFormat="1" ht="22.8" customHeight="1">
      <c r="B183" s="115"/>
      <c r="D183" s="116" t="s">
        <v>75</v>
      </c>
      <c r="E183" s="125" t="s">
        <v>86</v>
      </c>
      <c r="F183" s="125" t="s">
        <v>291</v>
      </c>
      <c r="I183" s="118"/>
      <c r="J183" s="126">
        <f>BK183</f>
        <v>0</v>
      </c>
      <c r="L183" s="115"/>
      <c r="M183" s="120"/>
      <c r="P183" s="121">
        <f>SUM(P184:P187)</f>
        <v>0</v>
      </c>
      <c r="R183" s="121">
        <f>SUM(R184:R187)</f>
        <v>2.3861577399999998</v>
      </c>
      <c r="T183" s="122">
        <f>SUM(T184:T187)</f>
        <v>0</v>
      </c>
      <c r="AR183" s="116" t="s">
        <v>84</v>
      </c>
      <c r="AT183" s="123" t="s">
        <v>75</v>
      </c>
      <c r="AU183" s="123" t="s">
        <v>84</v>
      </c>
      <c r="AY183" s="116" t="s">
        <v>187</v>
      </c>
      <c r="BK183" s="124">
        <f>SUM(BK184:BK187)</f>
        <v>0</v>
      </c>
    </row>
    <row r="184" spans="2:65" s="1" customFormat="1" ht="16.5" customHeight="1">
      <c r="B184" s="31"/>
      <c r="C184" s="127" t="s">
        <v>317</v>
      </c>
      <c r="D184" s="127" t="s">
        <v>189</v>
      </c>
      <c r="E184" s="128" t="s">
        <v>1506</v>
      </c>
      <c r="F184" s="129" t="s">
        <v>1507</v>
      </c>
      <c r="G184" s="130" t="s">
        <v>204</v>
      </c>
      <c r="H184" s="131">
        <v>1.0369999999999999</v>
      </c>
      <c r="I184" s="132"/>
      <c r="J184" s="133">
        <f>ROUND(I184*H184,2)</f>
        <v>0</v>
      </c>
      <c r="K184" s="129" t="s">
        <v>193</v>
      </c>
      <c r="L184" s="31"/>
      <c r="M184" s="134" t="s">
        <v>19</v>
      </c>
      <c r="N184" s="135" t="s">
        <v>47</v>
      </c>
      <c r="P184" s="136">
        <f>O184*H184</f>
        <v>0</v>
      </c>
      <c r="Q184" s="136">
        <v>2.3010199999999998</v>
      </c>
      <c r="R184" s="136">
        <f>Q184*H184</f>
        <v>2.3861577399999998</v>
      </c>
      <c r="S184" s="136">
        <v>0</v>
      </c>
      <c r="T184" s="137">
        <f>S184*H184</f>
        <v>0</v>
      </c>
      <c r="AR184" s="138" t="s">
        <v>194</v>
      </c>
      <c r="AT184" s="138" t="s">
        <v>189</v>
      </c>
      <c r="AU184" s="138" t="s">
        <v>86</v>
      </c>
      <c r="AY184" s="16" t="s">
        <v>187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84</v>
      </c>
      <c r="BK184" s="139">
        <f>ROUND(I184*H184,2)</f>
        <v>0</v>
      </c>
      <c r="BL184" s="16" t="s">
        <v>194</v>
      </c>
      <c r="BM184" s="138" t="s">
        <v>1508</v>
      </c>
    </row>
    <row r="185" spans="2:65" s="1" customFormat="1" ht="19.2">
      <c r="B185" s="31"/>
      <c r="D185" s="140" t="s">
        <v>196</v>
      </c>
      <c r="F185" s="141" t="s">
        <v>1509</v>
      </c>
      <c r="I185" s="142"/>
      <c r="L185" s="31"/>
      <c r="M185" s="143"/>
      <c r="T185" s="52"/>
      <c r="AT185" s="16" t="s">
        <v>196</v>
      </c>
      <c r="AU185" s="16" t="s">
        <v>86</v>
      </c>
    </row>
    <row r="186" spans="2:65" s="1" customFormat="1">
      <c r="B186" s="31"/>
      <c r="D186" s="144" t="s">
        <v>198</v>
      </c>
      <c r="F186" s="145" t="s">
        <v>1510</v>
      </c>
      <c r="I186" s="142"/>
      <c r="L186" s="31"/>
      <c r="M186" s="143"/>
      <c r="T186" s="52"/>
      <c r="AT186" s="16" t="s">
        <v>198</v>
      </c>
      <c r="AU186" s="16" t="s">
        <v>86</v>
      </c>
    </row>
    <row r="187" spans="2:65" s="12" customFormat="1">
      <c r="B187" s="146"/>
      <c r="D187" s="140" t="s">
        <v>200</v>
      </c>
      <c r="E187" s="147" t="s">
        <v>19</v>
      </c>
      <c r="F187" s="148" t="s">
        <v>1446</v>
      </c>
      <c r="H187" s="149">
        <v>1.0369999999999999</v>
      </c>
      <c r="I187" s="150"/>
      <c r="L187" s="146"/>
      <c r="M187" s="151"/>
      <c r="T187" s="152"/>
      <c r="AT187" s="147" t="s">
        <v>200</v>
      </c>
      <c r="AU187" s="147" t="s">
        <v>86</v>
      </c>
      <c r="AV187" s="12" t="s">
        <v>86</v>
      </c>
      <c r="AW187" s="12" t="s">
        <v>37</v>
      </c>
      <c r="AX187" s="12" t="s">
        <v>84</v>
      </c>
      <c r="AY187" s="147" t="s">
        <v>187</v>
      </c>
    </row>
    <row r="188" spans="2:65" s="11" customFormat="1" ht="22.8" customHeight="1">
      <c r="B188" s="115"/>
      <c r="D188" s="116" t="s">
        <v>75</v>
      </c>
      <c r="E188" s="125" t="s">
        <v>194</v>
      </c>
      <c r="F188" s="125" t="s">
        <v>350</v>
      </c>
      <c r="I188" s="118"/>
      <c r="J188" s="126">
        <f>BK188</f>
        <v>0</v>
      </c>
      <c r="L188" s="115"/>
      <c r="M188" s="120"/>
      <c r="P188" s="121">
        <f>SUM(P189:P198)</f>
        <v>0</v>
      </c>
      <c r="R188" s="121">
        <f>SUM(R189:R198)</f>
        <v>0</v>
      </c>
      <c r="T188" s="122">
        <f>SUM(T189:T198)</f>
        <v>0</v>
      </c>
      <c r="AR188" s="116" t="s">
        <v>84</v>
      </c>
      <c r="AT188" s="123" t="s">
        <v>75</v>
      </c>
      <c r="AU188" s="123" t="s">
        <v>84</v>
      </c>
      <c r="AY188" s="116" t="s">
        <v>187</v>
      </c>
      <c r="BK188" s="124">
        <f>SUM(BK189:BK198)</f>
        <v>0</v>
      </c>
    </row>
    <row r="189" spans="2:65" s="1" customFormat="1" ht="24.15" customHeight="1">
      <c r="B189" s="31"/>
      <c r="C189" s="127" t="s">
        <v>324</v>
      </c>
      <c r="D189" s="127" t="s">
        <v>189</v>
      </c>
      <c r="E189" s="128" t="s">
        <v>359</v>
      </c>
      <c r="F189" s="129" t="s">
        <v>360</v>
      </c>
      <c r="G189" s="130" t="s">
        <v>204</v>
      </c>
      <c r="H189" s="131">
        <v>101.348</v>
      </c>
      <c r="I189" s="132"/>
      <c r="J189" s="133">
        <f>ROUND(I189*H189,2)</f>
        <v>0</v>
      </c>
      <c r="K189" s="129" t="s">
        <v>193</v>
      </c>
      <c r="L189" s="31"/>
      <c r="M189" s="134" t="s">
        <v>19</v>
      </c>
      <c r="N189" s="135" t="s">
        <v>47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194</v>
      </c>
      <c r="AT189" s="138" t="s">
        <v>189</v>
      </c>
      <c r="AU189" s="138" t="s">
        <v>86</v>
      </c>
      <c r="AY189" s="16" t="s">
        <v>187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84</v>
      </c>
      <c r="BK189" s="139">
        <f>ROUND(I189*H189,2)</f>
        <v>0</v>
      </c>
      <c r="BL189" s="16" t="s">
        <v>194</v>
      </c>
      <c r="BM189" s="138" t="s">
        <v>1511</v>
      </c>
    </row>
    <row r="190" spans="2:65" s="1" customFormat="1" ht="19.2">
      <c r="B190" s="31"/>
      <c r="D190" s="140" t="s">
        <v>196</v>
      </c>
      <c r="F190" s="141" t="s">
        <v>362</v>
      </c>
      <c r="I190" s="142"/>
      <c r="L190" s="31"/>
      <c r="M190" s="143"/>
      <c r="T190" s="52"/>
      <c r="AT190" s="16" t="s">
        <v>196</v>
      </c>
      <c r="AU190" s="16" t="s">
        <v>86</v>
      </c>
    </row>
    <row r="191" spans="2:65" s="1" customFormat="1">
      <c r="B191" s="31"/>
      <c r="D191" s="144" t="s">
        <v>198</v>
      </c>
      <c r="F191" s="145" t="s">
        <v>363</v>
      </c>
      <c r="I191" s="142"/>
      <c r="L191" s="31"/>
      <c r="M191" s="143"/>
      <c r="T191" s="52"/>
      <c r="AT191" s="16" t="s">
        <v>198</v>
      </c>
      <c r="AU191" s="16" t="s">
        <v>86</v>
      </c>
    </row>
    <row r="192" spans="2:65" s="12" customFormat="1">
      <c r="B192" s="146"/>
      <c r="D192" s="140" t="s">
        <v>200</v>
      </c>
      <c r="E192" s="147" t="s">
        <v>19</v>
      </c>
      <c r="F192" s="148" t="s">
        <v>1512</v>
      </c>
      <c r="H192" s="149">
        <v>34.24</v>
      </c>
      <c r="I192" s="150"/>
      <c r="L192" s="146"/>
      <c r="M192" s="151"/>
      <c r="T192" s="152"/>
      <c r="AT192" s="147" t="s">
        <v>200</v>
      </c>
      <c r="AU192" s="147" t="s">
        <v>86</v>
      </c>
      <c r="AV192" s="12" t="s">
        <v>86</v>
      </c>
      <c r="AW192" s="12" t="s">
        <v>37</v>
      </c>
      <c r="AX192" s="12" t="s">
        <v>76</v>
      </c>
      <c r="AY192" s="147" t="s">
        <v>187</v>
      </c>
    </row>
    <row r="193" spans="2:65" s="12" customFormat="1">
      <c r="B193" s="146"/>
      <c r="D193" s="140" t="s">
        <v>200</v>
      </c>
      <c r="E193" s="147" t="s">
        <v>19</v>
      </c>
      <c r="F193" s="148" t="s">
        <v>1513</v>
      </c>
      <c r="H193" s="149">
        <v>27.640999999999998</v>
      </c>
      <c r="I193" s="150"/>
      <c r="L193" s="146"/>
      <c r="M193" s="151"/>
      <c r="T193" s="152"/>
      <c r="AT193" s="147" t="s">
        <v>200</v>
      </c>
      <c r="AU193" s="147" t="s">
        <v>86</v>
      </c>
      <c r="AV193" s="12" t="s">
        <v>86</v>
      </c>
      <c r="AW193" s="12" t="s">
        <v>37</v>
      </c>
      <c r="AX193" s="12" t="s">
        <v>76</v>
      </c>
      <c r="AY193" s="147" t="s">
        <v>187</v>
      </c>
    </row>
    <row r="194" spans="2:65" s="12" customFormat="1">
      <c r="B194" s="146"/>
      <c r="D194" s="140" t="s">
        <v>200</v>
      </c>
      <c r="E194" s="147" t="s">
        <v>19</v>
      </c>
      <c r="F194" s="148" t="s">
        <v>1514</v>
      </c>
      <c r="H194" s="149">
        <v>18.872</v>
      </c>
      <c r="I194" s="150"/>
      <c r="L194" s="146"/>
      <c r="M194" s="151"/>
      <c r="T194" s="152"/>
      <c r="AT194" s="147" t="s">
        <v>200</v>
      </c>
      <c r="AU194" s="147" t="s">
        <v>86</v>
      </c>
      <c r="AV194" s="12" t="s">
        <v>86</v>
      </c>
      <c r="AW194" s="12" t="s">
        <v>37</v>
      </c>
      <c r="AX194" s="12" t="s">
        <v>76</v>
      </c>
      <c r="AY194" s="147" t="s">
        <v>187</v>
      </c>
    </row>
    <row r="195" spans="2:65" s="12" customFormat="1" ht="20.399999999999999">
      <c r="B195" s="146"/>
      <c r="D195" s="140" t="s">
        <v>200</v>
      </c>
      <c r="E195" s="147" t="s">
        <v>19</v>
      </c>
      <c r="F195" s="148" t="s">
        <v>1515</v>
      </c>
      <c r="H195" s="149">
        <v>19.125</v>
      </c>
      <c r="I195" s="150"/>
      <c r="L195" s="146"/>
      <c r="M195" s="151"/>
      <c r="T195" s="152"/>
      <c r="AT195" s="147" t="s">
        <v>200</v>
      </c>
      <c r="AU195" s="147" t="s">
        <v>86</v>
      </c>
      <c r="AV195" s="12" t="s">
        <v>86</v>
      </c>
      <c r="AW195" s="12" t="s">
        <v>37</v>
      </c>
      <c r="AX195" s="12" t="s">
        <v>76</v>
      </c>
      <c r="AY195" s="147" t="s">
        <v>187</v>
      </c>
    </row>
    <row r="196" spans="2:65" s="12" customFormat="1">
      <c r="B196" s="146"/>
      <c r="D196" s="140" t="s">
        <v>200</v>
      </c>
      <c r="E196" s="147" t="s">
        <v>19</v>
      </c>
      <c r="F196" s="148" t="s">
        <v>1516</v>
      </c>
      <c r="H196" s="149">
        <v>1.2</v>
      </c>
      <c r="I196" s="150"/>
      <c r="L196" s="146"/>
      <c r="M196" s="151"/>
      <c r="T196" s="152"/>
      <c r="AT196" s="147" t="s">
        <v>200</v>
      </c>
      <c r="AU196" s="147" t="s">
        <v>86</v>
      </c>
      <c r="AV196" s="12" t="s">
        <v>86</v>
      </c>
      <c r="AW196" s="12" t="s">
        <v>37</v>
      </c>
      <c r="AX196" s="12" t="s">
        <v>76</v>
      </c>
      <c r="AY196" s="147" t="s">
        <v>187</v>
      </c>
    </row>
    <row r="197" spans="2:65" s="12" customFormat="1">
      <c r="B197" s="146"/>
      <c r="D197" s="140" t="s">
        <v>200</v>
      </c>
      <c r="E197" s="147" t="s">
        <v>19</v>
      </c>
      <c r="F197" s="148" t="s">
        <v>1517</v>
      </c>
      <c r="H197" s="149">
        <v>0.27</v>
      </c>
      <c r="I197" s="150"/>
      <c r="L197" s="146"/>
      <c r="M197" s="151"/>
      <c r="T197" s="152"/>
      <c r="AT197" s="147" t="s">
        <v>200</v>
      </c>
      <c r="AU197" s="147" t="s">
        <v>86</v>
      </c>
      <c r="AV197" s="12" t="s">
        <v>86</v>
      </c>
      <c r="AW197" s="12" t="s">
        <v>37</v>
      </c>
      <c r="AX197" s="12" t="s">
        <v>76</v>
      </c>
      <c r="AY197" s="147" t="s">
        <v>187</v>
      </c>
    </row>
    <row r="198" spans="2:65" s="13" customFormat="1">
      <c r="B198" s="153"/>
      <c r="D198" s="140" t="s">
        <v>200</v>
      </c>
      <c r="E198" s="154" t="s">
        <v>115</v>
      </c>
      <c r="F198" s="155" t="s">
        <v>251</v>
      </c>
      <c r="H198" s="156">
        <v>101.348</v>
      </c>
      <c r="I198" s="157"/>
      <c r="L198" s="153"/>
      <c r="M198" s="158"/>
      <c r="T198" s="159"/>
      <c r="AT198" s="154" t="s">
        <v>200</v>
      </c>
      <c r="AU198" s="154" t="s">
        <v>86</v>
      </c>
      <c r="AV198" s="13" t="s">
        <v>194</v>
      </c>
      <c r="AW198" s="13" t="s">
        <v>37</v>
      </c>
      <c r="AX198" s="13" t="s">
        <v>84</v>
      </c>
      <c r="AY198" s="154" t="s">
        <v>187</v>
      </c>
    </row>
    <row r="199" spans="2:65" s="11" customFormat="1" ht="22.8" customHeight="1">
      <c r="B199" s="115"/>
      <c r="D199" s="116" t="s">
        <v>75</v>
      </c>
      <c r="E199" s="125" t="s">
        <v>243</v>
      </c>
      <c r="F199" s="125" t="s">
        <v>420</v>
      </c>
      <c r="I199" s="118"/>
      <c r="J199" s="126">
        <f>BK199</f>
        <v>0</v>
      </c>
      <c r="L199" s="115"/>
      <c r="M199" s="120"/>
      <c r="P199" s="121">
        <f>SUM(P200:P207)</f>
        <v>0</v>
      </c>
      <c r="R199" s="121">
        <f>SUM(R200:R207)</f>
        <v>1.2200000000000002E-3</v>
      </c>
      <c r="T199" s="122">
        <f>SUM(T200:T207)</f>
        <v>0</v>
      </c>
      <c r="AR199" s="116" t="s">
        <v>84</v>
      </c>
      <c r="AT199" s="123" t="s">
        <v>75</v>
      </c>
      <c r="AU199" s="123" t="s">
        <v>84</v>
      </c>
      <c r="AY199" s="116" t="s">
        <v>187</v>
      </c>
      <c r="BK199" s="124">
        <f>SUM(BK200:BK207)</f>
        <v>0</v>
      </c>
    </row>
    <row r="200" spans="2:65" s="1" customFormat="1" ht="16.5" customHeight="1">
      <c r="B200" s="31"/>
      <c r="C200" s="127" t="s">
        <v>7</v>
      </c>
      <c r="D200" s="127" t="s">
        <v>189</v>
      </c>
      <c r="E200" s="128" t="s">
        <v>1518</v>
      </c>
      <c r="F200" s="129" t="s">
        <v>1519</v>
      </c>
      <c r="G200" s="130" t="s">
        <v>320</v>
      </c>
      <c r="H200" s="131">
        <v>2</v>
      </c>
      <c r="I200" s="132"/>
      <c r="J200" s="133">
        <f>ROUND(I200*H200,2)</f>
        <v>0</v>
      </c>
      <c r="K200" s="129" t="s">
        <v>193</v>
      </c>
      <c r="L200" s="31"/>
      <c r="M200" s="134" t="s">
        <v>19</v>
      </c>
      <c r="N200" s="135" t="s">
        <v>47</v>
      </c>
      <c r="P200" s="136">
        <f>O200*H200</f>
        <v>0</v>
      </c>
      <c r="Q200" s="136">
        <v>1.7000000000000001E-4</v>
      </c>
      <c r="R200" s="136">
        <f>Q200*H200</f>
        <v>3.4000000000000002E-4</v>
      </c>
      <c r="S200" s="136">
        <v>0</v>
      </c>
      <c r="T200" s="137">
        <f>S200*H200</f>
        <v>0</v>
      </c>
      <c r="AR200" s="138" t="s">
        <v>194</v>
      </c>
      <c r="AT200" s="138" t="s">
        <v>189</v>
      </c>
      <c r="AU200" s="138" t="s">
        <v>86</v>
      </c>
      <c r="AY200" s="16" t="s">
        <v>187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84</v>
      </c>
      <c r="BK200" s="139">
        <f>ROUND(I200*H200,2)</f>
        <v>0</v>
      </c>
      <c r="BL200" s="16" t="s">
        <v>194</v>
      </c>
      <c r="BM200" s="138" t="s">
        <v>1520</v>
      </c>
    </row>
    <row r="201" spans="2:65" s="1" customFormat="1" ht="19.2">
      <c r="B201" s="31"/>
      <c r="D201" s="140" t="s">
        <v>196</v>
      </c>
      <c r="F201" s="141" t="s">
        <v>1521</v>
      </c>
      <c r="I201" s="142"/>
      <c r="L201" s="31"/>
      <c r="M201" s="143"/>
      <c r="T201" s="52"/>
      <c r="AT201" s="16" t="s">
        <v>196</v>
      </c>
      <c r="AU201" s="16" t="s">
        <v>86</v>
      </c>
    </row>
    <row r="202" spans="2:65" s="1" customFormat="1">
      <c r="B202" s="31"/>
      <c r="D202" s="144" t="s">
        <v>198</v>
      </c>
      <c r="F202" s="145" t="s">
        <v>1522</v>
      </c>
      <c r="I202" s="142"/>
      <c r="L202" s="31"/>
      <c r="M202" s="143"/>
      <c r="T202" s="52"/>
      <c r="AT202" s="16" t="s">
        <v>198</v>
      </c>
      <c r="AU202" s="16" t="s">
        <v>86</v>
      </c>
    </row>
    <row r="203" spans="2:65" s="12" customFormat="1">
      <c r="B203" s="146"/>
      <c r="D203" s="140" t="s">
        <v>200</v>
      </c>
      <c r="E203" s="147" t="s">
        <v>19</v>
      </c>
      <c r="F203" s="148" t="s">
        <v>1523</v>
      </c>
      <c r="H203" s="149">
        <v>2</v>
      </c>
      <c r="I203" s="150"/>
      <c r="L203" s="146"/>
      <c r="M203" s="151"/>
      <c r="T203" s="152"/>
      <c r="AT203" s="147" t="s">
        <v>200</v>
      </c>
      <c r="AU203" s="147" t="s">
        <v>86</v>
      </c>
      <c r="AV203" s="12" t="s">
        <v>86</v>
      </c>
      <c r="AW203" s="12" t="s">
        <v>37</v>
      </c>
      <c r="AX203" s="12" t="s">
        <v>84</v>
      </c>
      <c r="AY203" s="147" t="s">
        <v>187</v>
      </c>
    </row>
    <row r="204" spans="2:65" s="1" customFormat="1" ht="21.75" customHeight="1">
      <c r="B204" s="31"/>
      <c r="C204" s="127" t="s">
        <v>332</v>
      </c>
      <c r="D204" s="127" t="s">
        <v>189</v>
      </c>
      <c r="E204" s="128" t="s">
        <v>1524</v>
      </c>
      <c r="F204" s="129" t="s">
        <v>1525</v>
      </c>
      <c r="G204" s="130" t="s">
        <v>320</v>
      </c>
      <c r="H204" s="131">
        <v>4</v>
      </c>
      <c r="I204" s="132"/>
      <c r="J204" s="133">
        <f>ROUND(I204*H204,2)</f>
        <v>0</v>
      </c>
      <c r="K204" s="129" t="s">
        <v>193</v>
      </c>
      <c r="L204" s="31"/>
      <c r="M204" s="134" t="s">
        <v>19</v>
      </c>
      <c r="N204" s="135" t="s">
        <v>47</v>
      </c>
      <c r="P204" s="136">
        <f>O204*H204</f>
        <v>0</v>
      </c>
      <c r="Q204" s="136">
        <v>2.2000000000000001E-4</v>
      </c>
      <c r="R204" s="136">
        <f>Q204*H204</f>
        <v>8.8000000000000003E-4</v>
      </c>
      <c r="S204" s="136">
        <v>0</v>
      </c>
      <c r="T204" s="137">
        <f>S204*H204</f>
        <v>0</v>
      </c>
      <c r="AR204" s="138" t="s">
        <v>194</v>
      </c>
      <c r="AT204" s="138" t="s">
        <v>189</v>
      </c>
      <c r="AU204" s="138" t="s">
        <v>86</v>
      </c>
      <c r="AY204" s="16" t="s">
        <v>187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84</v>
      </c>
      <c r="BK204" s="139">
        <f>ROUND(I204*H204,2)</f>
        <v>0</v>
      </c>
      <c r="BL204" s="16" t="s">
        <v>194</v>
      </c>
      <c r="BM204" s="138" t="s">
        <v>1526</v>
      </c>
    </row>
    <row r="205" spans="2:65" s="1" customFormat="1" ht="19.2">
      <c r="B205" s="31"/>
      <c r="D205" s="140" t="s">
        <v>196</v>
      </c>
      <c r="F205" s="141" t="s">
        <v>1527</v>
      </c>
      <c r="I205" s="142"/>
      <c r="L205" s="31"/>
      <c r="M205" s="143"/>
      <c r="T205" s="52"/>
      <c r="AT205" s="16" t="s">
        <v>196</v>
      </c>
      <c r="AU205" s="16" t="s">
        <v>86</v>
      </c>
    </row>
    <row r="206" spans="2:65" s="1" customFormat="1">
      <c r="B206" s="31"/>
      <c r="D206" s="144" t="s">
        <v>198</v>
      </c>
      <c r="F206" s="145" t="s">
        <v>1528</v>
      </c>
      <c r="I206" s="142"/>
      <c r="L206" s="31"/>
      <c r="M206" s="143"/>
      <c r="T206" s="52"/>
      <c r="AT206" s="16" t="s">
        <v>198</v>
      </c>
      <c r="AU206" s="16" t="s">
        <v>86</v>
      </c>
    </row>
    <row r="207" spans="2:65" s="12" customFormat="1">
      <c r="B207" s="146"/>
      <c r="D207" s="140" t="s">
        <v>200</v>
      </c>
      <c r="E207" s="147" t="s">
        <v>19</v>
      </c>
      <c r="F207" s="148" t="s">
        <v>1529</v>
      </c>
      <c r="H207" s="149">
        <v>4</v>
      </c>
      <c r="I207" s="150"/>
      <c r="L207" s="146"/>
      <c r="M207" s="151"/>
      <c r="T207" s="152"/>
      <c r="AT207" s="147" t="s">
        <v>200</v>
      </c>
      <c r="AU207" s="147" t="s">
        <v>86</v>
      </c>
      <c r="AV207" s="12" t="s">
        <v>86</v>
      </c>
      <c r="AW207" s="12" t="s">
        <v>37</v>
      </c>
      <c r="AX207" s="12" t="s">
        <v>84</v>
      </c>
      <c r="AY207" s="147" t="s">
        <v>187</v>
      </c>
    </row>
    <row r="208" spans="2:65" s="11" customFormat="1" ht="22.8" customHeight="1">
      <c r="B208" s="115"/>
      <c r="D208" s="116" t="s">
        <v>75</v>
      </c>
      <c r="E208" s="125" t="s">
        <v>627</v>
      </c>
      <c r="F208" s="125" t="s">
        <v>628</v>
      </c>
      <c r="I208" s="118"/>
      <c r="J208" s="126">
        <f>BK208</f>
        <v>0</v>
      </c>
      <c r="L208" s="115"/>
      <c r="M208" s="120"/>
      <c r="P208" s="121">
        <f>SUM(P209:P218)</f>
        <v>0</v>
      </c>
      <c r="R208" s="121">
        <f>SUM(R209:R218)</f>
        <v>0</v>
      </c>
      <c r="T208" s="122">
        <f>SUM(T209:T218)</f>
        <v>0</v>
      </c>
      <c r="AR208" s="116" t="s">
        <v>84</v>
      </c>
      <c r="AT208" s="123" t="s">
        <v>75</v>
      </c>
      <c r="AU208" s="123" t="s">
        <v>84</v>
      </c>
      <c r="AY208" s="116" t="s">
        <v>187</v>
      </c>
      <c r="BK208" s="124">
        <f>SUM(BK209:BK218)</f>
        <v>0</v>
      </c>
    </row>
    <row r="209" spans="2:65" s="1" customFormat="1" ht="24.15" customHeight="1">
      <c r="B209" s="31"/>
      <c r="C209" s="127" t="s">
        <v>336</v>
      </c>
      <c r="D209" s="127" t="s">
        <v>189</v>
      </c>
      <c r="E209" s="128" t="s">
        <v>922</v>
      </c>
      <c r="F209" s="129" t="s">
        <v>923</v>
      </c>
      <c r="G209" s="130" t="s">
        <v>238</v>
      </c>
      <c r="H209" s="131">
        <v>0.25900000000000001</v>
      </c>
      <c r="I209" s="132"/>
      <c r="J209" s="133">
        <f>ROUND(I209*H209,2)</f>
        <v>0</v>
      </c>
      <c r="K209" s="129" t="s">
        <v>193</v>
      </c>
      <c r="L209" s="31"/>
      <c r="M209" s="134" t="s">
        <v>19</v>
      </c>
      <c r="N209" s="135" t="s">
        <v>47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194</v>
      </c>
      <c r="AT209" s="138" t="s">
        <v>189</v>
      </c>
      <c r="AU209" s="138" t="s">
        <v>86</v>
      </c>
      <c r="AY209" s="16" t="s">
        <v>187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84</v>
      </c>
      <c r="BK209" s="139">
        <f>ROUND(I209*H209,2)</f>
        <v>0</v>
      </c>
      <c r="BL209" s="16" t="s">
        <v>194</v>
      </c>
      <c r="BM209" s="138" t="s">
        <v>1530</v>
      </c>
    </row>
    <row r="210" spans="2:65" s="1" customFormat="1" ht="19.2">
      <c r="B210" s="31"/>
      <c r="D210" s="140" t="s">
        <v>196</v>
      </c>
      <c r="F210" s="141" t="s">
        <v>925</v>
      </c>
      <c r="I210" s="142"/>
      <c r="L210" s="31"/>
      <c r="M210" s="143"/>
      <c r="T210" s="52"/>
      <c r="AT210" s="16" t="s">
        <v>196</v>
      </c>
      <c r="AU210" s="16" t="s">
        <v>86</v>
      </c>
    </row>
    <row r="211" spans="2:65" s="1" customFormat="1">
      <c r="B211" s="31"/>
      <c r="D211" s="144" t="s">
        <v>198</v>
      </c>
      <c r="F211" s="145" t="s">
        <v>926</v>
      </c>
      <c r="I211" s="142"/>
      <c r="L211" s="31"/>
      <c r="M211" s="143"/>
      <c r="T211" s="52"/>
      <c r="AT211" s="16" t="s">
        <v>198</v>
      </c>
      <c r="AU211" s="16" t="s">
        <v>86</v>
      </c>
    </row>
    <row r="212" spans="2:65" s="1" customFormat="1" ht="24.15" customHeight="1">
      <c r="B212" s="31"/>
      <c r="C212" s="127" t="s">
        <v>342</v>
      </c>
      <c r="D212" s="127" t="s">
        <v>189</v>
      </c>
      <c r="E212" s="128" t="s">
        <v>927</v>
      </c>
      <c r="F212" s="129" t="s">
        <v>928</v>
      </c>
      <c r="G212" s="130" t="s">
        <v>238</v>
      </c>
      <c r="H212" s="131">
        <v>2.59</v>
      </c>
      <c r="I212" s="132"/>
      <c r="J212" s="133">
        <f>ROUND(I212*H212,2)</f>
        <v>0</v>
      </c>
      <c r="K212" s="129" t="s">
        <v>193</v>
      </c>
      <c r="L212" s="31"/>
      <c r="M212" s="134" t="s">
        <v>19</v>
      </c>
      <c r="N212" s="135" t="s">
        <v>47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194</v>
      </c>
      <c r="AT212" s="138" t="s">
        <v>189</v>
      </c>
      <c r="AU212" s="138" t="s">
        <v>86</v>
      </c>
      <c r="AY212" s="16" t="s">
        <v>187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84</v>
      </c>
      <c r="BK212" s="139">
        <f>ROUND(I212*H212,2)</f>
        <v>0</v>
      </c>
      <c r="BL212" s="16" t="s">
        <v>194</v>
      </c>
      <c r="BM212" s="138" t="s">
        <v>1531</v>
      </c>
    </row>
    <row r="213" spans="2:65" s="1" customFormat="1" ht="19.2">
      <c r="B213" s="31"/>
      <c r="D213" s="140" t="s">
        <v>196</v>
      </c>
      <c r="F213" s="141" t="s">
        <v>930</v>
      </c>
      <c r="I213" s="142"/>
      <c r="L213" s="31"/>
      <c r="M213" s="143"/>
      <c r="T213" s="52"/>
      <c r="AT213" s="16" t="s">
        <v>196</v>
      </c>
      <c r="AU213" s="16" t="s">
        <v>86</v>
      </c>
    </row>
    <row r="214" spans="2:65" s="1" customFormat="1">
      <c r="B214" s="31"/>
      <c r="D214" s="144" t="s">
        <v>198</v>
      </c>
      <c r="F214" s="145" t="s">
        <v>931</v>
      </c>
      <c r="I214" s="142"/>
      <c r="L214" s="31"/>
      <c r="M214" s="143"/>
      <c r="T214" s="52"/>
      <c r="AT214" s="16" t="s">
        <v>198</v>
      </c>
      <c r="AU214" s="16" t="s">
        <v>86</v>
      </c>
    </row>
    <row r="215" spans="2:65" s="12" customFormat="1">
      <c r="B215" s="146"/>
      <c r="D215" s="140" t="s">
        <v>200</v>
      </c>
      <c r="F215" s="148" t="s">
        <v>1532</v>
      </c>
      <c r="H215" s="149">
        <v>2.59</v>
      </c>
      <c r="I215" s="150"/>
      <c r="L215" s="146"/>
      <c r="M215" s="151"/>
      <c r="T215" s="152"/>
      <c r="AT215" s="147" t="s">
        <v>200</v>
      </c>
      <c r="AU215" s="147" t="s">
        <v>86</v>
      </c>
      <c r="AV215" s="12" t="s">
        <v>86</v>
      </c>
      <c r="AW215" s="12" t="s">
        <v>4</v>
      </c>
      <c r="AX215" s="12" t="s">
        <v>84</v>
      </c>
      <c r="AY215" s="147" t="s">
        <v>187</v>
      </c>
    </row>
    <row r="216" spans="2:65" s="1" customFormat="1" ht="33" customHeight="1">
      <c r="B216" s="31"/>
      <c r="C216" s="127" t="s">
        <v>346</v>
      </c>
      <c r="D216" s="127" t="s">
        <v>189</v>
      </c>
      <c r="E216" s="128" t="s">
        <v>1533</v>
      </c>
      <c r="F216" s="129" t="s">
        <v>1534</v>
      </c>
      <c r="G216" s="130" t="s">
        <v>238</v>
      </c>
      <c r="H216" s="131">
        <v>0.25900000000000001</v>
      </c>
      <c r="I216" s="132"/>
      <c r="J216" s="133">
        <f>ROUND(I216*H216,2)</f>
        <v>0</v>
      </c>
      <c r="K216" s="129" t="s">
        <v>193</v>
      </c>
      <c r="L216" s="31"/>
      <c r="M216" s="134" t="s">
        <v>19</v>
      </c>
      <c r="N216" s="135" t="s">
        <v>47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194</v>
      </c>
      <c r="AT216" s="138" t="s">
        <v>189</v>
      </c>
      <c r="AU216" s="138" t="s">
        <v>86</v>
      </c>
      <c r="AY216" s="16" t="s">
        <v>187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84</v>
      </c>
      <c r="BK216" s="139">
        <f>ROUND(I216*H216,2)</f>
        <v>0</v>
      </c>
      <c r="BL216" s="16" t="s">
        <v>194</v>
      </c>
      <c r="BM216" s="138" t="s">
        <v>1535</v>
      </c>
    </row>
    <row r="217" spans="2:65" s="1" customFormat="1" ht="28.8">
      <c r="B217" s="31"/>
      <c r="D217" s="140" t="s">
        <v>196</v>
      </c>
      <c r="F217" s="141" t="s">
        <v>1536</v>
      </c>
      <c r="I217" s="142"/>
      <c r="L217" s="31"/>
      <c r="M217" s="143"/>
      <c r="T217" s="52"/>
      <c r="AT217" s="16" t="s">
        <v>196</v>
      </c>
      <c r="AU217" s="16" t="s">
        <v>86</v>
      </c>
    </row>
    <row r="218" spans="2:65" s="1" customFormat="1">
      <c r="B218" s="31"/>
      <c r="D218" s="144" t="s">
        <v>198</v>
      </c>
      <c r="F218" s="145" t="s">
        <v>1537</v>
      </c>
      <c r="I218" s="142"/>
      <c r="L218" s="31"/>
      <c r="M218" s="143"/>
      <c r="T218" s="52"/>
      <c r="AT218" s="16" t="s">
        <v>198</v>
      </c>
      <c r="AU218" s="16" t="s">
        <v>86</v>
      </c>
    </row>
    <row r="219" spans="2:65" s="11" customFormat="1" ht="22.8" customHeight="1">
      <c r="B219" s="115"/>
      <c r="D219" s="116" t="s">
        <v>75</v>
      </c>
      <c r="E219" s="125" t="s">
        <v>648</v>
      </c>
      <c r="F219" s="125" t="s">
        <v>649</v>
      </c>
      <c r="I219" s="118"/>
      <c r="J219" s="126">
        <f>BK219</f>
        <v>0</v>
      </c>
      <c r="L219" s="115"/>
      <c r="M219" s="120"/>
      <c r="P219" s="121">
        <f>SUM(P220:P222)</f>
        <v>0</v>
      </c>
      <c r="R219" s="121">
        <f>SUM(R220:R222)</f>
        <v>0</v>
      </c>
      <c r="T219" s="122">
        <f>SUM(T220:T222)</f>
        <v>0</v>
      </c>
      <c r="AR219" s="116" t="s">
        <v>84</v>
      </c>
      <c r="AT219" s="123" t="s">
        <v>75</v>
      </c>
      <c r="AU219" s="123" t="s">
        <v>84</v>
      </c>
      <c r="AY219" s="116" t="s">
        <v>187</v>
      </c>
      <c r="BK219" s="124">
        <f>SUM(BK220:BK222)</f>
        <v>0</v>
      </c>
    </row>
    <row r="220" spans="2:65" s="1" customFormat="1" ht="37.799999999999997" customHeight="1">
      <c r="B220" s="31"/>
      <c r="C220" s="127" t="s">
        <v>351</v>
      </c>
      <c r="D220" s="127" t="s">
        <v>189</v>
      </c>
      <c r="E220" s="128" t="s">
        <v>1538</v>
      </c>
      <c r="F220" s="129" t="s">
        <v>1539</v>
      </c>
      <c r="G220" s="130" t="s">
        <v>238</v>
      </c>
      <c r="H220" s="131">
        <v>3.1309999999999998</v>
      </c>
      <c r="I220" s="132"/>
      <c r="J220" s="133">
        <f>ROUND(I220*H220,2)</f>
        <v>0</v>
      </c>
      <c r="K220" s="129" t="s">
        <v>193</v>
      </c>
      <c r="L220" s="31"/>
      <c r="M220" s="134" t="s">
        <v>19</v>
      </c>
      <c r="N220" s="135" t="s">
        <v>47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194</v>
      </c>
      <c r="AT220" s="138" t="s">
        <v>189</v>
      </c>
      <c r="AU220" s="138" t="s">
        <v>86</v>
      </c>
      <c r="AY220" s="16" t="s">
        <v>187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84</v>
      </c>
      <c r="BK220" s="139">
        <f>ROUND(I220*H220,2)</f>
        <v>0</v>
      </c>
      <c r="BL220" s="16" t="s">
        <v>194</v>
      </c>
      <c r="BM220" s="138" t="s">
        <v>1540</v>
      </c>
    </row>
    <row r="221" spans="2:65" s="1" customFormat="1" ht="38.4">
      <c r="B221" s="31"/>
      <c r="D221" s="140" t="s">
        <v>196</v>
      </c>
      <c r="F221" s="141" t="s">
        <v>1541</v>
      </c>
      <c r="I221" s="142"/>
      <c r="L221" s="31"/>
      <c r="M221" s="143"/>
      <c r="T221" s="52"/>
      <c r="AT221" s="16" t="s">
        <v>196</v>
      </c>
      <c r="AU221" s="16" t="s">
        <v>86</v>
      </c>
    </row>
    <row r="222" spans="2:65" s="1" customFormat="1">
      <c r="B222" s="31"/>
      <c r="D222" s="144" t="s">
        <v>198</v>
      </c>
      <c r="F222" s="145" t="s">
        <v>1542</v>
      </c>
      <c r="I222" s="142"/>
      <c r="L222" s="31"/>
      <c r="M222" s="143"/>
      <c r="T222" s="52"/>
      <c r="AT222" s="16" t="s">
        <v>198</v>
      </c>
      <c r="AU222" s="16" t="s">
        <v>86</v>
      </c>
    </row>
    <row r="223" spans="2:65" s="11" customFormat="1" ht="25.95" customHeight="1">
      <c r="B223" s="115"/>
      <c r="D223" s="116" t="s">
        <v>75</v>
      </c>
      <c r="E223" s="117" t="s">
        <v>662</v>
      </c>
      <c r="F223" s="117" t="s">
        <v>663</v>
      </c>
      <c r="I223" s="118"/>
      <c r="J223" s="119">
        <f>BK223</f>
        <v>0</v>
      </c>
      <c r="L223" s="115"/>
      <c r="M223" s="120"/>
      <c r="P223" s="121">
        <f>P224+P398</f>
        <v>0</v>
      </c>
      <c r="R223" s="121">
        <f>R224+R398</f>
        <v>2.5183214000000009</v>
      </c>
      <c r="T223" s="122">
        <f>T224+T398</f>
        <v>0.25852999999999998</v>
      </c>
      <c r="AR223" s="116" t="s">
        <v>86</v>
      </c>
      <c r="AT223" s="123" t="s">
        <v>75</v>
      </c>
      <c r="AU223" s="123" t="s">
        <v>76</v>
      </c>
      <c r="AY223" s="116" t="s">
        <v>187</v>
      </c>
      <c r="BK223" s="124">
        <f>BK224+BK398</f>
        <v>0</v>
      </c>
    </row>
    <row r="224" spans="2:65" s="11" customFormat="1" ht="22.8" customHeight="1">
      <c r="B224" s="115"/>
      <c r="D224" s="116" t="s">
        <v>75</v>
      </c>
      <c r="E224" s="125" t="s">
        <v>1543</v>
      </c>
      <c r="F224" s="125" t="s">
        <v>1544</v>
      </c>
      <c r="I224" s="118"/>
      <c r="J224" s="126">
        <f>BK224</f>
        <v>0</v>
      </c>
      <c r="L224" s="115"/>
      <c r="M224" s="120"/>
      <c r="P224" s="121">
        <f>SUM(P225:P397)</f>
        <v>0</v>
      </c>
      <c r="R224" s="121">
        <f>SUM(R225:R397)</f>
        <v>2.467480000000001</v>
      </c>
      <c r="T224" s="122">
        <f>SUM(T225:T397)</f>
        <v>0.25852999999999998</v>
      </c>
      <c r="AR224" s="116" t="s">
        <v>86</v>
      </c>
      <c r="AT224" s="123" t="s">
        <v>75</v>
      </c>
      <c r="AU224" s="123" t="s">
        <v>84</v>
      </c>
      <c r="AY224" s="116" t="s">
        <v>187</v>
      </c>
      <c r="BK224" s="124">
        <f>SUM(BK225:BK397)</f>
        <v>0</v>
      </c>
    </row>
    <row r="225" spans="2:65" s="1" customFormat="1" ht="33" customHeight="1">
      <c r="B225" s="31"/>
      <c r="C225" s="127" t="s">
        <v>358</v>
      </c>
      <c r="D225" s="127" t="s">
        <v>189</v>
      </c>
      <c r="E225" s="128" t="s">
        <v>1545</v>
      </c>
      <c r="F225" s="129" t="s">
        <v>1546</v>
      </c>
      <c r="G225" s="130" t="s">
        <v>460</v>
      </c>
      <c r="H225" s="131">
        <v>303</v>
      </c>
      <c r="I225" s="132"/>
      <c r="J225" s="133">
        <f>ROUND(I225*H225,2)</f>
        <v>0</v>
      </c>
      <c r="K225" s="129" t="s">
        <v>193</v>
      </c>
      <c r="L225" s="31"/>
      <c r="M225" s="134" t="s">
        <v>19</v>
      </c>
      <c r="N225" s="135" t="s">
        <v>47</v>
      </c>
      <c r="P225" s="136">
        <f>O225*H225</f>
        <v>0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AR225" s="138" t="s">
        <v>298</v>
      </c>
      <c r="AT225" s="138" t="s">
        <v>189</v>
      </c>
      <c r="AU225" s="138" t="s">
        <v>86</v>
      </c>
      <c r="AY225" s="16" t="s">
        <v>187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84</v>
      </c>
      <c r="BK225" s="139">
        <f>ROUND(I225*H225,2)</f>
        <v>0</v>
      </c>
      <c r="BL225" s="16" t="s">
        <v>298</v>
      </c>
      <c r="BM225" s="138" t="s">
        <v>1547</v>
      </c>
    </row>
    <row r="226" spans="2:65" s="1" customFormat="1" ht="28.8">
      <c r="B226" s="31"/>
      <c r="D226" s="140" t="s">
        <v>196</v>
      </c>
      <c r="F226" s="141" t="s">
        <v>1548</v>
      </c>
      <c r="I226" s="142"/>
      <c r="L226" s="31"/>
      <c r="M226" s="143"/>
      <c r="T226" s="52"/>
      <c r="AT226" s="16" t="s">
        <v>196</v>
      </c>
      <c r="AU226" s="16" t="s">
        <v>86</v>
      </c>
    </row>
    <row r="227" spans="2:65" s="1" customFormat="1">
      <c r="B227" s="31"/>
      <c r="D227" s="144" t="s">
        <v>198</v>
      </c>
      <c r="F227" s="145" t="s">
        <v>1549</v>
      </c>
      <c r="I227" s="142"/>
      <c r="L227" s="31"/>
      <c r="M227" s="143"/>
      <c r="T227" s="52"/>
      <c r="AT227" s="16" t="s">
        <v>198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1407</v>
      </c>
      <c r="F228" s="148" t="s">
        <v>1550</v>
      </c>
      <c r="H228" s="149">
        <v>303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" customFormat="1" ht="16.5" customHeight="1">
      <c r="B229" s="31"/>
      <c r="C229" s="160" t="s">
        <v>365</v>
      </c>
      <c r="D229" s="160" t="s">
        <v>267</v>
      </c>
      <c r="E229" s="161" t="s">
        <v>1551</v>
      </c>
      <c r="F229" s="162" t="s">
        <v>1552</v>
      </c>
      <c r="G229" s="163" t="s">
        <v>460</v>
      </c>
      <c r="H229" s="164">
        <v>348.45</v>
      </c>
      <c r="I229" s="165"/>
      <c r="J229" s="166">
        <f>ROUND(I229*H229,2)</f>
        <v>0</v>
      </c>
      <c r="K229" s="162" t="s">
        <v>19</v>
      </c>
      <c r="L229" s="167"/>
      <c r="M229" s="168" t="s">
        <v>19</v>
      </c>
      <c r="N229" s="169" t="s">
        <v>47</v>
      </c>
      <c r="P229" s="136">
        <f>O229*H229</f>
        <v>0</v>
      </c>
      <c r="Q229" s="136">
        <v>9.3999999999999997E-4</v>
      </c>
      <c r="R229" s="136">
        <f>Q229*H229</f>
        <v>0.32754299999999997</v>
      </c>
      <c r="S229" s="136">
        <v>0</v>
      </c>
      <c r="T229" s="137">
        <f>S229*H229</f>
        <v>0</v>
      </c>
      <c r="AR229" s="138" t="s">
        <v>394</v>
      </c>
      <c r="AT229" s="138" t="s">
        <v>267</v>
      </c>
      <c r="AU229" s="138" t="s">
        <v>86</v>
      </c>
      <c r="AY229" s="16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84</v>
      </c>
      <c r="BK229" s="139">
        <f>ROUND(I229*H229,2)</f>
        <v>0</v>
      </c>
      <c r="BL229" s="16" t="s">
        <v>298</v>
      </c>
      <c r="BM229" s="138" t="s">
        <v>1553</v>
      </c>
    </row>
    <row r="230" spans="2:65" s="1" customFormat="1">
      <c r="B230" s="31"/>
      <c r="D230" s="140" t="s">
        <v>196</v>
      </c>
      <c r="F230" s="141" t="s">
        <v>1552</v>
      </c>
      <c r="I230" s="142"/>
      <c r="L230" s="31"/>
      <c r="M230" s="143"/>
      <c r="T230" s="52"/>
      <c r="AT230" s="16" t="s">
        <v>196</v>
      </c>
      <c r="AU230" s="16" t="s">
        <v>86</v>
      </c>
    </row>
    <row r="231" spans="2:65" s="12" customFormat="1">
      <c r="B231" s="146"/>
      <c r="D231" s="140" t="s">
        <v>200</v>
      </c>
      <c r="E231" s="147" t="s">
        <v>19</v>
      </c>
      <c r="F231" s="148" t="s">
        <v>1407</v>
      </c>
      <c r="H231" s="149">
        <v>303</v>
      </c>
      <c r="I231" s="150"/>
      <c r="L231" s="146"/>
      <c r="M231" s="151"/>
      <c r="T231" s="152"/>
      <c r="AT231" s="147" t="s">
        <v>200</v>
      </c>
      <c r="AU231" s="147" t="s">
        <v>86</v>
      </c>
      <c r="AV231" s="12" t="s">
        <v>86</v>
      </c>
      <c r="AW231" s="12" t="s">
        <v>37</v>
      </c>
      <c r="AX231" s="12" t="s">
        <v>84</v>
      </c>
      <c r="AY231" s="147" t="s">
        <v>187</v>
      </c>
    </row>
    <row r="232" spans="2:65" s="12" customFormat="1">
      <c r="B232" s="146"/>
      <c r="D232" s="140" t="s">
        <v>200</v>
      </c>
      <c r="F232" s="148" t="s">
        <v>1554</v>
      </c>
      <c r="H232" s="149">
        <v>348.45</v>
      </c>
      <c r="I232" s="150"/>
      <c r="L232" s="146"/>
      <c r="M232" s="151"/>
      <c r="T232" s="152"/>
      <c r="AT232" s="147" t="s">
        <v>200</v>
      </c>
      <c r="AU232" s="147" t="s">
        <v>86</v>
      </c>
      <c r="AV232" s="12" t="s">
        <v>86</v>
      </c>
      <c r="AW232" s="12" t="s">
        <v>4</v>
      </c>
      <c r="AX232" s="12" t="s">
        <v>84</v>
      </c>
      <c r="AY232" s="147" t="s">
        <v>187</v>
      </c>
    </row>
    <row r="233" spans="2:65" s="1" customFormat="1" ht="24.15" customHeight="1">
      <c r="B233" s="31"/>
      <c r="C233" s="160" t="s">
        <v>372</v>
      </c>
      <c r="D233" s="160" t="s">
        <v>267</v>
      </c>
      <c r="E233" s="161" t="s">
        <v>1555</v>
      </c>
      <c r="F233" s="162" t="s">
        <v>1556</v>
      </c>
      <c r="G233" s="163" t="s">
        <v>460</v>
      </c>
      <c r="H233" s="164">
        <v>1036</v>
      </c>
      <c r="I233" s="165"/>
      <c r="J233" s="166">
        <f>ROUND(I233*H233,2)</f>
        <v>0</v>
      </c>
      <c r="K233" s="162" t="s">
        <v>193</v>
      </c>
      <c r="L233" s="167"/>
      <c r="M233" s="168" t="s">
        <v>19</v>
      </c>
      <c r="N233" s="169" t="s">
        <v>47</v>
      </c>
      <c r="P233" s="136">
        <f>O233*H233</f>
        <v>0</v>
      </c>
      <c r="Q233" s="136">
        <v>4.2999999999999999E-4</v>
      </c>
      <c r="R233" s="136">
        <f>Q233*H233</f>
        <v>0.44547999999999999</v>
      </c>
      <c r="S233" s="136">
        <v>0</v>
      </c>
      <c r="T233" s="137">
        <f>S233*H233</f>
        <v>0</v>
      </c>
      <c r="AR233" s="138" t="s">
        <v>394</v>
      </c>
      <c r="AT233" s="138" t="s">
        <v>267</v>
      </c>
      <c r="AU233" s="138" t="s">
        <v>86</v>
      </c>
      <c r="AY233" s="16" t="s">
        <v>187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84</v>
      </c>
      <c r="BK233" s="139">
        <f>ROUND(I233*H233,2)</f>
        <v>0</v>
      </c>
      <c r="BL233" s="16" t="s">
        <v>298</v>
      </c>
      <c r="BM233" s="138" t="s">
        <v>1557</v>
      </c>
    </row>
    <row r="234" spans="2:65" s="1" customFormat="1" ht="19.2">
      <c r="B234" s="31"/>
      <c r="D234" s="140" t="s">
        <v>196</v>
      </c>
      <c r="F234" s="141" t="s">
        <v>1556</v>
      </c>
      <c r="I234" s="142"/>
      <c r="L234" s="31"/>
      <c r="M234" s="143"/>
      <c r="T234" s="52"/>
      <c r="AT234" s="16" t="s">
        <v>196</v>
      </c>
      <c r="AU234" s="16" t="s">
        <v>86</v>
      </c>
    </row>
    <row r="235" spans="2:65" s="12" customFormat="1">
      <c r="B235" s="146"/>
      <c r="D235" s="140" t="s">
        <v>200</v>
      </c>
      <c r="E235" s="147" t="s">
        <v>19</v>
      </c>
      <c r="F235" s="148" t="s">
        <v>1558</v>
      </c>
      <c r="H235" s="149">
        <v>1036</v>
      </c>
      <c r="I235" s="150"/>
      <c r="L235" s="146"/>
      <c r="M235" s="151"/>
      <c r="T235" s="152"/>
      <c r="AT235" s="147" t="s">
        <v>200</v>
      </c>
      <c r="AU235" s="147" t="s">
        <v>86</v>
      </c>
      <c r="AV235" s="12" t="s">
        <v>86</v>
      </c>
      <c r="AW235" s="12" t="s">
        <v>37</v>
      </c>
      <c r="AX235" s="12" t="s">
        <v>84</v>
      </c>
      <c r="AY235" s="147" t="s">
        <v>187</v>
      </c>
    </row>
    <row r="236" spans="2:65" s="1" customFormat="1" ht="33" customHeight="1">
      <c r="B236" s="31"/>
      <c r="C236" s="127" t="s">
        <v>380</v>
      </c>
      <c r="D236" s="127" t="s">
        <v>189</v>
      </c>
      <c r="E236" s="128" t="s">
        <v>1559</v>
      </c>
      <c r="F236" s="129" t="s">
        <v>1560</v>
      </c>
      <c r="G236" s="130" t="s">
        <v>460</v>
      </c>
      <c r="H236" s="131">
        <v>733</v>
      </c>
      <c r="I236" s="132"/>
      <c r="J236" s="133">
        <f>ROUND(I236*H236,2)</f>
        <v>0</v>
      </c>
      <c r="K236" s="129" t="s">
        <v>193</v>
      </c>
      <c r="L236" s="31"/>
      <c r="M236" s="134" t="s">
        <v>19</v>
      </c>
      <c r="N236" s="135" t="s">
        <v>47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298</v>
      </c>
      <c r="AT236" s="138" t="s">
        <v>189</v>
      </c>
      <c r="AU236" s="138" t="s">
        <v>86</v>
      </c>
      <c r="AY236" s="16" t="s">
        <v>187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84</v>
      </c>
      <c r="BK236" s="139">
        <f>ROUND(I236*H236,2)</f>
        <v>0</v>
      </c>
      <c r="BL236" s="16" t="s">
        <v>298</v>
      </c>
      <c r="BM236" s="138" t="s">
        <v>1561</v>
      </c>
    </row>
    <row r="237" spans="2:65" s="1" customFormat="1" ht="28.8">
      <c r="B237" s="31"/>
      <c r="D237" s="140" t="s">
        <v>196</v>
      </c>
      <c r="F237" s="141" t="s">
        <v>1562</v>
      </c>
      <c r="I237" s="142"/>
      <c r="L237" s="31"/>
      <c r="M237" s="143"/>
      <c r="T237" s="52"/>
      <c r="AT237" s="16" t="s">
        <v>196</v>
      </c>
      <c r="AU237" s="16" t="s">
        <v>86</v>
      </c>
    </row>
    <row r="238" spans="2:65" s="1" customFormat="1">
      <c r="B238" s="31"/>
      <c r="D238" s="144" t="s">
        <v>198</v>
      </c>
      <c r="F238" s="145" t="s">
        <v>1563</v>
      </c>
      <c r="I238" s="142"/>
      <c r="L238" s="31"/>
      <c r="M238" s="143"/>
      <c r="T238" s="52"/>
      <c r="AT238" s="16" t="s">
        <v>198</v>
      </c>
      <c r="AU238" s="16" t="s">
        <v>86</v>
      </c>
    </row>
    <row r="239" spans="2:65" s="12" customFormat="1">
      <c r="B239" s="146"/>
      <c r="D239" s="140" t="s">
        <v>200</v>
      </c>
      <c r="E239" s="147" t="s">
        <v>1410</v>
      </c>
      <c r="F239" s="148" t="s">
        <v>1564</v>
      </c>
      <c r="H239" s="149">
        <v>733</v>
      </c>
      <c r="I239" s="150"/>
      <c r="L239" s="146"/>
      <c r="M239" s="151"/>
      <c r="T239" s="152"/>
      <c r="AT239" s="147" t="s">
        <v>200</v>
      </c>
      <c r="AU239" s="147" t="s">
        <v>86</v>
      </c>
      <c r="AV239" s="12" t="s">
        <v>86</v>
      </c>
      <c r="AW239" s="12" t="s">
        <v>37</v>
      </c>
      <c r="AX239" s="12" t="s">
        <v>84</v>
      </c>
      <c r="AY239" s="147" t="s">
        <v>187</v>
      </c>
    </row>
    <row r="240" spans="2:65" s="1" customFormat="1" ht="16.5" customHeight="1">
      <c r="B240" s="31"/>
      <c r="C240" s="160" t="s">
        <v>388</v>
      </c>
      <c r="D240" s="160" t="s">
        <v>267</v>
      </c>
      <c r="E240" s="161" t="s">
        <v>1565</v>
      </c>
      <c r="F240" s="162" t="s">
        <v>1566</v>
      </c>
      <c r="G240" s="163" t="s">
        <v>460</v>
      </c>
      <c r="H240" s="164">
        <v>842.95</v>
      </c>
      <c r="I240" s="165"/>
      <c r="J240" s="166">
        <f>ROUND(I240*H240,2)</f>
        <v>0</v>
      </c>
      <c r="K240" s="162" t="s">
        <v>19</v>
      </c>
      <c r="L240" s="167"/>
      <c r="M240" s="168" t="s">
        <v>19</v>
      </c>
      <c r="N240" s="169" t="s">
        <v>47</v>
      </c>
      <c r="P240" s="136">
        <f>O240*H240</f>
        <v>0</v>
      </c>
      <c r="Q240" s="136">
        <v>1.6199999999999999E-3</v>
      </c>
      <c r="R240" s="136">
        <f>Q240*H240</f>
        <v>1.3655790000000001</v>
      </c>
      <c r="S240" s="136">
        <v>0</v>
      </c>
      <c r="T240" s="137">
        <f>S240*H240</f>
        <v>0</v>
      </c>
      <c r="AR240" s="138" t="s">
        <v>394</v>
      </c>
      <c r="AT240" s="138" t="s">
        <v>267</v>
      </c>
      <c r="AU240" s="138" t="s">
        <v>86</v>
      </c>
      <c r="AY240" s="16" t="s">
        <v>187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84</v>
      </c>
      <c r="BK240" s="139">
        <f>ROUND(I240*H240,2)</f>
        <v>0</v>
      </c>
      <c r="BL240" s="16" t="s">
        <v>298</v>
      </c>
      <c r="BM240" s="138" t="s">
        <v>1567</v>
      </c>
    </row>
    <row r="241" spans="2:65" s="1" customFormat="1">
      <c r="B241" s="31"/>
      <c r="D241" s="140" t="s">
        <v>196</v>
      </c>
      <c r="F241" s="141" t="s">
        <v>1566</v>
      </c>
      <c r="I241" s="142"/>
      <c r="L241" s="31"/>
      <c r="M241" s="143"/>
      <c r="T241" s="52"/>
      <c r="AT241" s="16" t="s">
        <v>196</v>
      </c>
      <c r="AU241" s="16" t="s">
        <v>86</v>
      </c>
    </row>
    <row r="242" spans="2:65" s="12" customFormat="1">
      <c r="B242" s="146"/>
      <c r="D242" s="140" t="s">
        <v>200</v>
      </c>
      <c r="E242" s="147" t="s">
        <v>19</v>
      </c>
      <c r="F242" s="148" t="s">
        <v>1410</v>
      </c>
      <c r="H242" s="149">
        <v>733</v>
      </c>
      <c r="I242" s="150"/>
      <c r="L242" s="146"/>
      <c r="M242" s="151"/>
      <c r="T242" s="152"/>
      <c r="AT242" s="147" t="s">
        <v>200</v>
      </c>
      <c r="AU242" s="147" t="s">
        <v>86</v>
      </c>
      <c r="AV242" s="12" t="s">
        <v>86</v>
      </c>
      <c r="AW242" s="12" t="s">
        <v>37</v>
      </c>
      <c r="AX242" s="12" t="s">
        <v>84</v>
      </c>
      <c r="AY242" s="147" t="s">
        <v>187</v>
      </c>
    </row>
    <row r="243" spans="2:65" s="12" customFormat="1">
      <c r="B243" s="146"/>
      <c r="D243" s="140" t="s">
        <v>200</v>
      </c>
      <c r="F243" s="148" t="s">
        <v>1568</v>
      </c>
      <c r="H243" s="149">
        <v>842.95</v>
      </c>
      <c r="I243" s="150"/>
      <c r="L243" s="146"/>
      <c r="M243" s="151"/>
      <c r="T243" s="152"/>
      <c r="AT243" s="147" t="s">
        <v>200</v>
      </c>
      <c r="AU243" s="147" t="s">
        <v>86</v>
      </c>
      <c r="AV243" s="12" t="s">
        <v>86</v>
      </c>
      <c r="AW243" s="12" t="s">
        <v>4</v>
      </c>
      <c r="AX243" s="12" t="s">
        <v>84</v>
      </c>
      <c r="AY243" s="147" t="s">
        <v>187</v>
      </c>
    </row>
    <row r="244" spans="2:65" s="1" customFormat="1" ht="24.15" customHeight="1">
      <c r="B244" s="31"/>
      <c r="C244" s="127" t="s">
        <v>394</v>
      </c>
      <c r="D244" s="127" t="s">
        <v>189</v>
      </c>
      <c r="E244" s="128" t="s">
        <v>1569</v>
      </c>
      <c r="F244" s="129" t="s">
        <v>1570</v>
      </c>
      <c r="G244" s="130" t="s">
        <v>460</v>
      </c>
      <c r="H244" s="131">
        <v>24</v>
      </c>
      <c r="I244" s="132"/>
      <c r="J244" s="133">
        <f>ROUND(I244*H244,2)</f>
        <v>0</v>
      </c>
      <c r="K244" s="129" t="s">
        <v>193</v>
      </c>
      <c r="L244" s="31"/>
      <c r="M244" s="134" t="s">
        <v>19</v>
      </c>
      <c r="N244" s="135" t="s">
        <v>47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298</v>
      </c>
      <c r="AT244" s="138" t="s">
        <v>189</v>
      </c>
      <c r="AU244" s="138" t="s">
        <v>86</v>
      </c>
      <c r="AY244" s="16" t="s">
        <v>187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84</v>
      </c>
      <c r="BK244" s="139">
        <f>ROUND(I244*H244,2)</f>
        <v>0</v>
      </c>
      <c r="BL244" s="16" t="s">
        <v>298</v>
      </c>
      <c r="BM244" s="138" t="s">
        <v>1571</v>
      </c>
    </row>
    <row r="245" spans="2:65" s="1" customFormat="1" ht="28.8">
      <c r="B245" s="31"/>
      <c r="D245" s="140" t="s">
        <v>196</v>
      </c>
      <c r="F245" s="141" t="s">
        <v>1572</v>
      </c>
      <c r="I245" s="142"/>
      <c r="L245" s="31"/>
      <c r="M245" s="143"/>
      <c r="T245" s="52"/>
      <c r="AT245" s="16" t="s">
        <v>196</v>
      </c>
      <c r="AU245" s="16" t="s">
        <v>86</v>
      </c>
    </row>
    <row r="246" spans="2:65" s="1" customFormat="1">
      <c r="B246" s="31"/>
      <c r="D246" s="144" t="s">
        <v>198</v>
      </c>
      <c r="F246" s="145" t="s">
        <v>1573</v>
      </c>
      <c r="I246" s="142"/>
      <c r="L246" s="31"/>
      <c r="M246" s="143"/>
      <c r="T246" s="52"/>
      <c r="AT246" s="16" t="s">
        <v>198</v>
      </c>
      <c r="AU246" s="16" t="s">
        <v>86</v>
      </c>
    </row>
    <row r="247" spans="2:65" s="12" customFormat="1">
      <c r="B247" s="146"/>
      <c r="D247" s="140" t="s">
        <v>200</v>
      </c>
      <c r="E247" s="147" t="s">
        <v>1411</v>
      </c>
      <c r="F247" s="148" t="s">
        <v>1574</v>
      </c>
      <c r="H247" s="149">
        <v>24</v>
      </c>
      <c r="I247" s="150"/>
      <c r="L247" s="146"/>
      <c r="M247" s="151"/>
      <c r="T247" s="152"/>
      <c r="AT247" s="147" t="s">
        <v>200</v>
      </c>
      <c r="AU247" s="147" t="s">
        <v>86</v>
      </c>
      <c r="AV247" s="12" t="s">
        <v>86</v>
      </c>
      <c r="AW247" s="12" t="s">
        <v>37</v>
      </c>
      <c r="AX247" s="12" t="s">
        <v>84</v>
      </c>
      <c r="AY247" s="147" t="s">
        <v>187</v>
      </c>
    </row>
    <row r="248" spans="2:65" s="1" customFormat="1" ht="16.5" customHeight="1">
      <c r="B248" s="31"/>
      <c r="C248" s="160" t="s">
        <v>400</v>
      </c>
      <c r="D248" s="160" t="s">
        <v>267</v>
      </c>
      <c r="E248" s="161" t="s">
        <v>1575</v>
      </c>
      <c r="F248" s="162" t="s">
        <v>1576</v>
      </c>
      <c r="G248" s="163" t="s">
        <v>460</v>
      </c>
      <c r="H248" s="164">
        <v>27.6</v>
      </c>
      <c r="I248" s="165"/>
      <c r="J248" s="166">
        <f>ROUND(I248*H248,2)</f>
        <v>0</v>
      </c>
      <c r="K248" s="162" t="s">
        <v>19</v>
      </c>
      <c r="L248" s="167"/>
      <c r="M248" s="168" t="s">
        <v>19</v>
      </c>
      <c r="N248" s="169" t="s">
        <v>47</v>
      </c>
      <c r="P248" s="136">
        <f>O248*H248</f>
        <v>0</v>
      </c>
      <c r="Q248" s="136">
        <v>1.48E-3</v>
      </c>
      <c r="R248" s="136">
        <f>Q248*H248</f>
        <v>4.0848000000000002E-2</v>
      </c>
      <c r="S248" s="136">
        <v>0</v>
      </c>
      <c r="T248" s="137">
        <f>S248*H248</f>
        <v>0</v>
      </c>
      <c r="AR248" s="138" t="s">
        <v>394</v>
      </c>
      <c r="AT248" s="138" t="s">
        <v>267</v>
      </c>
      <c r="AU248" s="138" t="s">
        <v>86</v>
      </c>
      <c r="AY248" s="16" t="s">
        <v>187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84</v>
      </c>
      <c r="BK248" s="139">
        <f>ROUND(I248*H248,2)</f>
        <v>0</v>
      </c>
      <c r="BL248" s="16" t="s">
        <v>298</v>
      </c>
      <c r="BM248" s="138" t="s">
        <v>1577</v>
      </c>
    </row>
    <row r="249" spans="2:65" s="1" customFormat="1">
      <c r="B249" s="31"/>
      <c r="D249" s="140" t="s">
        <v>196</v>
      </c>
      <c r="F249" s="141" t="s">
        <v>1576</v>
      </c>
      <c r="I249" s="142"/>
      <c r="L249" s="31"/>
      <c r="M249" s="143"/>
      <c r="T249" s="52"/>
      <c r="AT249" s="16" t="s">
        <v>196</v>
      </c>
      <c r="AU249" s="16" t="s">
        <v>86</v>
      </c>
    </row>
    <row r="250" spans="2:65" s="12" customFormat="1">
      <c r="B250" s="146"/>
      <c r="D250" s="140" t="s">
        <v>200</v>
      </c>
      <c r="E250" s="147" t="s">
        <v>19</v>
      </c>
      <c r="F250" s="148" t="s">
        <v>1411</v>
      </c>
      <c r="H250" s="149">
        <v>24</v>
      </c>
      <c r="I250" s="150"/>
      <c r="L250" s="146"/>
      <c r="M250" s="151"/>
      <c r="T250" s="152"/>
      <c r="AT250" s="147" t="s">
        <v>200</v>
      </c>
      <c r="AU250" s="147" t="s">
        <v>86</v>
      </c>
      <c r="AV250" s="12" t="s">
        <v>86</v>
      </c>
      <c r="AW250" s="12" t="s">
        <v>37</v>
      </c>
      <c r="AX250" s="12" t="s">
        <v>84</v>
      </c>
      <c r="AY250" s="147" t="s">
        <v>187</v>
      </c>
    </row>
    <row r="251" spans="2:65" s="12" customFormat="1">
      <c r="B251" s="146"/>
      <c r="D251" s="140" t="s">
        <v>200</v>
      </c>
      <c r="F251" s="148" t="s">
        <v>1578</v>
      </c>
      <c r="H251" s="149">
        <v>27.6</v>
      </c>
      <c r="I251" s="150"/>
      <c r="L251" s="146"/>
      <c r="M251" s="151"/>
      <c r="T251" s="152"/>
      <c r="AT251" s="147" t="s">
        <v>200</v>
      </c>
      <c r="AU251" s="147" t="s">
        <v>86</v>
      </c>
      <c r="AV251" s="12" t="s">
        <v>86</v>
      </c>
      <c r="AW251" s="12" t="s">
        <v>4</v>
      </c>
      <c r="AX251" s="12" t="s">
        <v>84</v>
      </c>
      <c r="AY251" s="147" t="s">
        <v>187</v>
      </c>
    </row>
    <row r="252" spans="2:65" s="1" customFormat="1" ht="24.15" customHeight="1">
      <c r="B252" s="31"/>
      <c r="C252" s="160" t="s">
        <v>406</v>
      </c>
      <c r="D252" s="160" t="s">
        <v>267</v>
      </c>
      <c r="E252" s="161" t="s">
        <v>1579</v>
      </c>
      <c r="F252" s="162" t="s">
        <v>1580</v>
      </c>
      <c r="G252" s="163" t="s">
        <v>460</v>
      </c>
      <c r="H252" s="164">
        <v>24</v>
      </c>
      <c r="I252" s="165"/>
      <c r="J252" s="166">
        <f>ROUND(I252*H252,2)</f>
        <v>0</v>
      </c>
      <c r="K252" s="162" t="s">
        <v>193</v>
      </c>
      <c r="L252" s="167"/>
      <c r="M252" s="168" t="s">
        <v>19</v>
      </c>
      <c r="N252" s="169" t="s">
        <v>47</v>
      </c>
      <c r="P252" s="136">
        <f>O252*H252</f>
        <v>0</v>
      </c>
      <c r="Q252" s="136">
        <v>3.5E-4</v>
      </c>
      <c r="R252" s="136">
        <f>Q252*H252</f>
        <v>8.3999999999999995E-3</v>
      </c>
      <c r="S252" s="136">
        <v>0</v>
      </c>
      <c r="T252" s="137">
        <f>S252*H252</f>
        <v>0</v>
      </c>
      <c r="AR252" s="138" t="s">
        <v>394</v>
      </c>
      <c r="AT252" s="138" t="s">
        <v>267</v>
      </c>
      <c r="AU252" s="138" t="s">
        <v>86</v>
      </c>
      <c r="AY252" s="16" t="s">
        <v>187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84</v>
      </c>
      <c r="BK252" s="139">
        <f>ROUND(I252*H252,2)</f>
        <v>0</v>
      </c>
      <c r="BL252" s="16" t="s">
        <v>298</v>
      </c>
      <c r="BM252" s="138" t="s">
        <v>1581</v>
      </c>
    </row>
    <row r="253" spans="2:65" s="1" customFormat="1" ht="19.2">
      <c r="B253" s="31"/>
      <c r="D253" s="140" t="s">
        <v>196</v>
      </c>
      <c r="F253" s="141" t="s">
        <v>1580</v>
      </c>
      <c r="I253" s="142"/>
      <c r="L253" s="31"/>
      <c r="M253" s="143"/>
      <c r="T253" s="52"/>
      <c r="AT253" s="16" t="s">
        <v>196</v>
      </c>
      <c r="AU253" s="16" t="s">
        <v>86</v>
      </c>
    </row>
    <row r="254" spans="2:65" s="12" customFormat="1">
      <c r="B254" s="146"/>
      <c r="D254" s="140" t="s">
        <v>200</v>
      </c>
      <c r="E254" s="147" t="s">
        <v>19</v>
      </c>
      <c r="F254" s="148" t="s">
        <v>1411</v>
      </c>
      <c r="H254" s="149">
        <v>24</v>
      </c>
      <c r="I254" s="150"/>
      <c r="L254" s="146"/>
      <c r="M254" s="151"/>
      <c r="T254" s="152"/>
      <c r="AT254" s="147" t="s">
        <v>200</v>
      </c>
      <c r="AU254" s="147" t="s">
        <v>86</v>
      </c>
      <c r="AV254" s="12" t="s">
        <v>86</v>
      </c>
      <c r="AW254" s="12" t="s">
        <v>37</v>
      </c>
      <c r="AX254" s="12" t="s">
        <v>84</v>
      </c>
      <c r="AY254" s="147" t="s">
        <v>187</v>
      </c>
    </row>
    <row r="255" spans="2:65" s="1" customFormat="1" ht="24.15" customHeight="1">
      <c r="B255" s="31"/>
      <c r="C255" s="127" t="s">
        <v>413</v>
      </c>
      <c r="D255" s="127" t="s">
        <v>189</v>
      </c>
      <c r="E255" s="128" t="s">
        <v>1582</v>
      </c>
      <c r="F255" s="129" t="s">
        <v>1583</v>
      </c>
      <c r="G255" s="130" t="s">
        <v>460</v>
      </c>
      <c r="H255" s="131">
        <v>40</v>
      </c>
      <c r="I255" s="132"/>
      <c r="J255" s="133">
        <f>ROUND(I255*H255,2)</f>
        <v>0</v>
      </c>
      <c r="K255" s="129" t="s">
        <v>193</v>
      </c>
      <c r="L255" s="31"/>
      <c r="M255" s="134" t="s">
        <v>19</v>
      </c>
      <c r="N255" s="135" t="s">
        <v>47</v>
      </c>
      <c r="P255" s="136">
        <f>O255*H255</f>
        <v>0</v>
      </c>
      <c r="Q255" s="136">
        <v>0</v>
      </c>
      <c r="R255" s="136">
        <f>Q255*H255</f>
        <v>0</v>
      </c>
      <c r="S255" s="136">
        <v>2.4000000000000001E-4</v>
      </c>
      <c r="T255" s="137">
        <f>S255*H255</f>
        <v>9.6000000000000009E-3</v>
      </c>
      <c r="AR255" s="138" t="s">
        <v>298</v>
      </c>
      <c r="AT255" s="138" t="s">
        <v>189</v>
      </c>
      <c r="AU255" s="138" t="s">
        <v>86</v>
      </c>
      <c r="AY255" s="16" t="s">
        <v>187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84</v>
      </c>
      <c r="BK255" s="139">
        <f>ROUND(I255*H255,2)</f>
        <v>0</v>
      </c>
      <c r="BL255" s="16" t="s">
        <v>298</v>
      </c>
      <c r="BM255" s="138" t="s">
        <v>1584</v>
      </c>
    </row>
    <row r="256" spans="2:65" s="1" customFormat="1" ht="19.2">
      <c r="B256" s="31"/>
      <c r="D256" s="140" t="s">
        <v>196</v>
      </c>
      <c r="F256" s="141" t="s">
        <v>1585</v>
      </c>
      <c r="I256" s="142"/>
      <c r="L256" s="31"/>
      <c r="M256" s="143"/>
      <c r="T256" s="52"/>
      <c r="AT256" s="16" t="s">
        <v>196</v>
      </c>
      <c r="AU256" s="16" t="s">
        <v>86</v>
      </c>
    </row>
    <row r="257" spans="2:65" s="1" customFormat="1">
      <c r="B257" s="31"/>
      <c r="D257" s="144" t="s">
        <v>198</v>
      </c>
      <c r="F257" s="145" t="s">
        <v>1586</v>
      </c>
      <c r="I257" s="142"/>
      <c r="L257" s="31"/>
      <c r="M257" s="143"/>
      <c r="T257" s="52"/>
      <c r="AT257" s="16" t="s">
        <v>198</v>
      </c>
      <c r="AU257" s="16" t="s">
        <v>86</v>
      </c>
    </row>
    <row r="258" spans="2:65" s="12" customFormat="1">
      <c r="B258" s="146"/>
      <c r="D258" s="140" t="s">
        <v>200</v>
      </c>
      <c r="E258" s="147" t="s">
        <v>19</v>
      </c>
      <c r="F258" s="148" t="s">
        <v>1587</v>
      </c>
      <c r="H258" s="149">
        <v>40</v>
      </c>
      <c r="I258" s="150"/>
      <c r="L258" s="146"/>
      <c r="M258" s="151"/>
      <c r="T258" s="152"/>
      <c r="AT258" s="147" t="s">
        <v>200</v>
      </c>
      <c r="AU258" s="147" t="s">
        <v>86</v>
      </c>
      <c r="AV258" s="12" t="s">
        <v>86</v>
      </c>
      <c r="AW258" s="12" t="s">
        <v>37</v>
      </c>
      <c r="AX258" s="12" t="s">
        <v>84</v>
      </c>
      <c r="AY258" s="147" t="s">
        <v>187</v>
      </c>
    </row>
    <row r="259" spans="2:65" s="1" customFormat="1" ht="24.15" customHeight="1">
      <c r="B259" s="31"/>
      <c r="C259" s="127" t="s">
        <v>421</v>
      </c>
      <c r="D259" s="127" t="s">
        <v>189</v>
      </c>
      <c r="E259" s="128" t="s">
        <v>1588</v>
      </c>
      <c r="F259" s="129" t="s">
        <v>1589</v>
      </c>
      <c r="G259" s="130" t="s">
        <v>320</v>
      </c>
      <c r="H259" s="131">
        <v>1</v>
      </c>
      <c r="I259" s="132"/>
      <c r="J259" s="133">
        <f>ROUND(I259*H259,2)</f>
        <v>0</v>
      </c>
      <c r="K259" s="129" t="s">
        <v>193</v>
      </c>
      <c r="L259" s="31"/>
      <c r="M259" s="134" t="s">
        <v>19</v>
      </c>
      <c r="N259" s="135" t="s">
        <v>47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298</v>
      </c>
      <c r="AT259" s="138" t="s">
        <v>189</v>
      </c>
      <c r="AU259" s="138" t="s">
        <v>86</v>
      </c>
      <c r="AY259" s="16" t="s">
        <v>187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84</v>
      </c>
      <c r="BK259" s="139">
        <f>ROUND(I259*H259,2)</f>
        <v>0</v>
      </c>
      <c r="BL259" s="16" t="s">
        <v>298</v>
      </c>
      <c r="BM259" s="138" t="s">
        <v>1590</v>
      </c>
    </row>
    <row r="260" spans="2:65" s="1" customFormat="1" ht="28.8">
      <c r="B260" s="31"/>
      <c r="D260" s="140" t="s">
        <v>196</v>
      </c>
      <c r="F260" s="141" t="s">
        <v>1591</v>
      </c>
      <c r="I260" s="142"/>
      <c r="L260" s="31"/>
      <c r="M260" s="143"/>
      <c r="T260" s="52"/>
      <c r="AT260" s="16" t="s">
        <v>196</v>
      </c>
      <c r="AU260" s="16" t="s">
        <v>86</v>
      </c>
    </row>
    <row r="261" spans="2:65" s="1" customFormat="1">
      <c r="B261" s="31"/>
      <c r="D261" s="144" t="s">
        <v>198</v>
      </c>
      <c r="F261" s="145" t="s">
        <v>1592</v>
      </c>
      <c r="I261" s="142"/>
      <c r="L261" s="31"/>
      <c r="M261" s="143"/>
      <c r="T261" s="52"/>
      <c r="AT261" s="16" t="s">
        <v>198</v>
      </c>
      <c r="AU261" s="16" t="s">
        <v>86</v>
      </c>
    </row>
    <row r="262" spans="2:65" s="12" customFormat="1">
      <c r="B262" s="146"/>
      <c r="D262" s="140" t="s">
        <v>200</v>
      </c>
      <c r="E262" s="147" t="s">
        <v>19</v>
      </c>
      <c r="F262" s="148" t="s">
        <v>84</v>
      </c>
      <c r="H262" s="149">
        <v>1</v>
      </c>
      <c r="I262" s="150"/>
      <c r="L262" s="146"/>
      <c r="M262" s="151"/>
      <c r="T262" s="152"/>
      <c r="AT262" s="147" t="s">
        <v>200</v>
      </c>
      <c r="AU262" s="147" t="s">
        <v>86</v>
      </c>
      <c r="AV262" s="12" t="s">
        <v>86</v>
      </c>
      <c r="AW262" s="12" t="s">
        <v>37</v>
      </c>
      <c r="AX262" s="12" t="s">
        <v>84</v>
      </c>
      <c r="AY262" s="147" t="s">
        <v>187</v>
      </c>
    </row>
    <row r="263" spans="2:65" s="1" customFormat="1" ht="24.15" customHeight="1">
      <c r="B263" s="31"/>
      <c r="C263" s="160" t="s">
        <v>427</v>
      </c>
      <c r="D263" s="160" t="s">
        <v>267</v>
      </c>
      <c r="E263" s="161" t="s">
        <v>1593</v>
      </c>
      <c r="F263" s="162" t="s">
        <v>1594</v>
      </c>
      <c r="G263" s="163" t="s">
        <v>320</v>
      </c>
      <c r="H263" s="164">
        <v>4</v>
      </c>
      <c r="I263" s="165"/>
      <c r="J263" s="166">
        <f>ROUND(I263*H263,2)</f>
        <v>0</v>
      </c>
      <c r="K263" s="162" t="s">
        <v>193</v>
      </c>
      <c r="L263" s="167"/>
      <c r="M263" s="168" t="s">
        <v>19</v>
      </c>
      <c r="N263" s="169" t="s">
        <v>47</v>
      </c>
      <c r="P263" s="136">
        <f>O263*H263</f>
        <v>0</v>
      </c>
      <c r="Q263" s="136">
        <v>8.0999999999999996E-3</v>
      </c>
      <c r="R263" s="136">
        <f>Q263*H263</f>
        <v>3.2399999999999998E-2</v>
      </c>
      <c r="S263" s="136">
        <v>0</v>
      </c>
      <c r="T263" s="137">
        <f>S263*H263</f>
        <v>0</v>
      </c>
      <c r="AR263" s="138" t="s">
        <v>394</v>
      </c>
      <c r="AT263" s="138" t="s">
        <v>267</v>
      </c>
      <c r="AU263" s="138" t="s">
        <v>86</v>
      </c>
      <c r="AY263" s="16" t="s">
        <v>187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84</v>
      </c>
      <c r="BK263" s="139">
        <f>ROUND(I263*H263,2)</f>
        <v>0</v>
      </c>
      <c r="BL263" s="16" t="s">
        <v>298</v>
      </c>
      <c r="BM263" s="138" t="s">
        <v>1595</v>
      </c>
    </row>
    <row r="264" spans="2:65" s="1" customFormat="1" ht="19.2">
      <c r="B264" s="31"/>
      <c r="D264" s="140" t="s">
        <v>196</v>
      </c>
      <c r="F264" s="141" t="s">
        <v>1594</v>
      </c>
      <c r="I264" s="142"/>
      <c r="L264" s="31"/>
      <c r="M264" s="143"/>
      <c r="T264" s="52"/>
      <c r="AT264" s="16" t="s">
        <v>196</v>
      </c>
      <c r="AU264" s="16" t="s">
        <v>86</v>
      </c>
    </row>
    <row r="265" spans="2:65" s="12" customFormat="1">
      <c r="B265" s="146"/>
      <c r="D265" s="140" t="s">
        <v>200</v>
      </c>
      <c r="E265" s="147" t="s">
        <v>19</v>
      </c>
      <c r="F265" s="148" t="s">
        <v>194</v>
      </c>
      <c r="H265" s="149">
        <v>4</v>
      </c>
      <c r="I265" s="150"/>
      <c r="L265" s="146"/>
      <c r="M265" s="151"/>
      <c r="T265" s="152"/>
      <c r="AT265" s="147" t="s">
        <v>200</v>
      </c>
      <c r="AU265" s="147" t="s">
        <v>86</v>
      </c>
      <c r="AV265" s="12" t="s">
        <v>86</v>
      </c>
      <c r="AW265" s="12" t="s">
        <v>37</v>
      </c>
      <c r="AX265" s="12" t="s">
        <v>84</v>
      </c>
      <c r="AY265" s="147" t="s">
        <v>187</v>
      </c>
    </row>
    <row r="266" spans="2:65" s="1" customFormat="1" ht="24.15" customHeight="1">
      <c r="B266" s="31"/>
      <c r="C266" s="127" t="s">
        <v>431</v>
      </c>
      <c r="D266" s="127" t="s">
        <v>189</v>
      </c>
      <c r="E266" s="128" t="s">
        <v>1596</v>
      </c>
      <c r="F266" s="129" t="s">
        <v>1597</v>
      </c>
      <c r="G266" s="130" t="s">
        <v>320</v>
      </c>
      <c r="H266" s="131">
        <v>2</v>
      </c>
      <c r="I266" s="132"/>
      <c r="J266" s="133">
        <f>ROUND(I266*H266,2)</f>
        <v>0</v>
      </c>
      <c r="K266" s="129" t="s">
        <v>193</v>
      </c>
      <c r="L266" s="31"/>
      <c r="M266" s="134" t="s">
        <v>19</v>
      </c>
      <c r="N266" s="135" t="s">
        <v>47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298</v>
      </c>
      <c r="AT266" s="138" t="s">
        <v>189</v>
      </c>
      <c r="AU266" s="138" t="s">
        <v>86</v>
      </c>
      <c r="AY266" s="16" t="s">
        <v>187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84</v>
      </c>
      <c r="BK266" s="139">
        <f>ROUND(I266*H266,2)</f>
        <v>0</v>
      </c>
      <c r="BL266" s="16" t="s">
        <v>298</v>
      </c>
      <c r="BM266" s="138" t="s">
        <v>1598</v>
      </c>
    </row>
    <row r="267" spans="2:65" s="1" customFormat="1" ht="28.8">
      <c r="B267" s="31"/>
      <c r="D267" s="140" t="s">
        <v>196</v>
      </c>
      <c r="F267" s="141" t="s">
        <v>1599</v>
      </c>
      <c r="I267" s="142"/>
      <c r="L267" s="31"/>
      <c r="M267" s="143"/>
      <c r="T267" s="52"/>
      <c r="AT267" s="16" t="s">
        <v>196</v>
      </c>
      <c r="AU267" s="16" t="s">
        <v>86</v>
      </c>
    </row>
    <row r="268" spans="2:65" s="1" customFormat="1">
      <c r="B268" s="31"/>
      <c r="D268" s="144" t="s">
        <v>198</v>
      </c>
      <c r="F268" s="145" t="s">
        <v>1600</v>
      </c>
      <c r="I268" s="142"/>
      <c r="L268" s="31"/>
      <c r="M268" s="143"/>
      <c r="T268" s="52"/>
      <c r="AT268" s="16" t="s">
        <v>198</v>
      </c>
      <c r="AU268" s="16" t="s">
        <v>86</v>
      </c>
    </row>
    <row r="269" spans="2:65" s="12" customFormat="1">
      <c r="B269" s="146"/>
      <c r="D269" s="140" t="s">
        <v>200</v>
      </c>
      <c r="E269" s="147" t="s">
        <v>19</v>
      </c>
      <c r="F269" s="148" t="s">
        <v>86</v>
      </c>
      <c r="H269" s="149">
        <v>2</v>
      </c>
      <c r="I269" s="150"/>
      <c r="L269" s="146"/>
      <c r="M269" s="151"/>
      <c r="T269" s="152"/>
      <c r="AT269" s="147" t="s">
        <v>200</v>
      </c>
      <c r="AU269" s="147" t="s">
        <v>86</v>
      </c>
      <c r="AV269" s="12" t="s">
        <v>86</v>
      </c>
      <c r="AW269" s="12" t="s">
        <v>37</v>
      </c>
      <c r="AX269" s="12" t="s">
        <v>84</v>
      </c>
      <c r="AY269" s="147" t="s">
        <v>187</v>
      </c>
    </row>
    <row r="270" spans="2:65" s="1" customFormat="1" ht="24.15" customHeight="1">
      <c r="B270" s="31"/>
      <c r="C270" s="160" t="s">
        <v>437</v>
      </c>
      <c r="D270" s="160" t="s">
        <v>267</v>
      </c>
      <c r="E270" s="161" t="s">
        <v>1601</v>
      </c>
      <c r="F270" s="162" t="s">
        <v>1602</v>
      </c>
      <c r="G270" s="163" t="s">
        <v>320</v>
      </c>
      <c r="H270" s="164">
        <v>8</v>
      </c>
      <c r="I270" s="165"/>
      <c r="J270" s="166">
        <f>ROUND(I270*H270,2)</f>
        <v>0</v>
      </c>
      <c r="K270" s="162" t="s">
        <v>193</v>
      </c>
      <c r="L270" s="167"/>
      <c r="M270" s="168" t="s">
        <v>19</v>
      </c>
      <c r="N270" s="169" t="s">
        <v>47</v>
      </c>
      <c r="P270" s="136">
        <f>O270*H270</f>
        <v>0</v>
      </c>
      <c r="Q270" s="136">
        <v>8.0999999999999996E-3</v>
      </c>
      <c r="R270" s="136">
        <f>Q270*H270</f>
        <v>6.4799999999999996E-2</v>
      </c>
      <c r="S270" s="136">
        <v>0</v>
      </c>
      <c r="T270" s="137">
        <f>S270*H270</f>
        <v>0</v>
      </c>
      <c r="AR270" s="138" t="s">
        <v>394</v>
      </c>
      <c r="AT270" s="138" t="s">
        <v>267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298</v>
      </c>
      <c r="BM270" s="138" t="s">
        <v>1603</v>
      </c>
    </row>
    <row r="271" spans="2:65" s="1" customFormat="1" ht="19.2">
      <c r="B271" s="31"/>
      <c r="D271" s="140" t="s">
        <v>196</v>
      </c>
      <c r="F271" s="141" t="s">
        <v>1602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" customFormat="1" ht="24.15" customHeight="1">
      <c r="B272" s="31"/>
      <c r="C272" s="127" t="s">
        <v>443</v>
      </c>
      <c r="D272" s="127" t="s">
        <v>189</v>
      </c>
      <c r="E272" s="128" t="s">
        <v>1604</v>
      </c>
      <c r="F272" s="129" t="s">
        <v>1605</v>
      </c>
      <c r="G272" s="130" t="s">
        <v>320</v>
      </c>
      <c r="H272" s="131">
        <v>3</v>
      </c>
      <c r="I272" s="132"/>
      <c r="J272" s="133">
        <f>ROUND(I272*H272,2)</f>
        <v>0</v>
      </c>
      <c r="K272" s="129" t="s">
        <v>193</v>
      </c>
      <c r="L272" s="31"/>
      <c r="M272" s="134" t="s">
        <v>19</v>
      </c>
      <c r="N272" s="135" t="s">
        <v>47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298</v>
      </c>
      <c r="AT272" s="138" t="s">
        <v>189</v>
      </c>
      <c r="AU272" s="138" t="s">
        <v>86</v>
      </c>
      <c r="AY272" s="16" t="s">
        <v>187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6" t="s">
        <v>84</v>
      </c>
      <c r="BK272" s="139">
        <f>ROUND(I272*H272,2)</f>
        <v>0</v>
      </c>
      <c r="BL272" s="16" t="s">
        <v>298</v>
      </c>
      <c r="BM272" s="138" t="s">
        <v>1606</v>
      </c>
    </row>
    <row r="273" spans="2:65" s="1" customFormat="1" ht="19.2">
      <c r="B273" s="31"/>
      <c r="D273" s="140" t="s">
        <v>196</v>
      </c>
      <c r="F273" s="141" t="s">
        <v>1607</v>
      </c>
      <c r="I273" s="142"/>
      <c r="L273" s="31"/>
      <c r="M273" s="143"/>
      <c r="T273" s="52"/>
      <c r="AT273" s="16" t="s">
        <v>196</v>
      </c>
      <c r="AU273" s="16" t="s">
        <v>86</v>
      </c>
    </row>
    <row r="274" spans="2:65" s="1" customFormat="1">
      <c r="B274" s="31"/>
      <c r="D274" s="144" t="s">
        <v>198</v>
      </c>
      <c r="F274" s="145" t="s">
        <v>1608</v>
      </c>
      <c r="I274" s="142"/>
      <c r="L274" s="31"/>
      <c r="M274" s="143"/>
      <c r="T274" s="52"/>
      <c r="AT274" s="16" t="s">
        <v>198</v>
      </c>
      <c r="AU274" s="16" t="s">
        <v>86</v>
      </c>
    </row>
    <row r="275" spans="2:65" s="12" customFormat="1">
      <c r="B275" s="146"/>
      <c r="D275" s="140" t="s">
        <v>200</v>
      </c>
      <c r="E275" s="147" t="s">
        <v>19</v>
      </c>
      <c r="F275" s="148" t="s">
        <v>1609</v>
      </c>
      <c r="H275" s="149">
        <v>3</v>
      </c>
      <c r="I275" s="150"/>
      <c r="L275" s="146"/>
      <c r="M275" s="151"/>
      <c r="T275" s="152"/>
      <c r="AT275" s="147" t="s">
        <v>200</v>
      </c>
      <c r="AU275" s="147" t="s">
        <v>86</v>
      </c>
      <c r="AV275" s="12" t="s">
        <v>86</v>
      </c>
      <c r="AW275" s="12" t="s">
        <v>37</v>
      </c>
      <c r="AX275" s="12" t="s">
        <v>84</v>
      </c>
      <c r="AY275" s="147" t="s">
        <v>187</v>
      </c>
    </row>
    <row r="276" spans="2:65" s="1" customFormat="1" ht="33" customHeight="1">
      <c r="B276" s="31"/>
      <c r="C276" s="160" t="s">
        <v>447</v>
      </c>
      <c r="D276" s="160" t="s">
        <v>267</v>
      </c>
      <c r="E276" s="161" t="s">
        <v>1610</v>
      </c>
      <c r="F276" s="162" t="s">
        <v>1611</v>
      </c>
      <c r="G276" s="163" t="s">
        <v>320</v>
      </c>
      <c r="H276" s="164">
        <v>3</v>
      </c>
      <c r="I276" s="165"/>
      <c r="J276" s="166">
        <f>ROUND(I276*H276,2)</f>
        <v>0</v>
      </c>
      <c r="K276" s="162" t="s">
        <v>19</v>
      </c>
      <c r="L276" s="167"/>
      <c r="M276" s="168" t="s">
        <v>19</v>
      </c>
      <c r="N276" s="169" t="s">
        <v>47</v>
      </c>
      <c r="P276" s="136">
        <f>O276*H276</f>
        <v>0</v>
      </c>
      <c r="Q276" s="136">
        <v>1.5E-3</v>
      </c>
      <c r="R276" s="136">
        <f>Q276*H276</f>
        <v>4.5000000000000005E-3</v>
      </c>
      <c r="S276" s="136">
        <v>0</v>
      </c>
      <c r="T276" s="137">
        <f>S276*H276</f>
        <v>0</v>
      </c>
      <c r="AR276" s="138" t="s">
        <v>394</v>
      </c>
      <c r="AT276" s="138" t="s">
        <v>267</v>
      </c>
      <c r="AU276" s="138" t="s">
        <v>86</v>
      </c>
      <c r="AY276" s="16" t="s">
        <v>187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84</v>
      </c>
      <c r="BK276" s="139">
        <f>ROUND(I276*H276,2)</f>
        <v>0</v>
      </c>
      <c r="BL276" s="16" t="s">
        <v>298</v>
      </c>
      <c r="BM276" s="138" t="s">
        <v>1612</v>
      </c>
    </row>
    <row r="277" spans="2:65" s="1" customFormat="1" ht="19.2">
      <c r="B277" s="31"/>
      <c r="D277" s="140" t="s">
        <v>196</v>
      </c>
      <c r="F277" s="141" t="s">
        <v>1611</v>
      </c>
      <c r="I277" s="142"/>
      <c r="L277" s="31"/>
      <c r="M277" s="143"/>
      <c r="T277" s="52"/>
      <c r="AT277" s="16" t="s">
        <v>196</v>
      </c>
      <c r="AU277" s="16" t="s">
        <v>86</v>
      </c>
    </row>
    <row r="278" spans="2:65" s="1" customFormat="1" ht="24.15" customHeight="1">
      <c r="B278" s="31"/>
      <c r="C278" s="127" t="s">
        <v>451</v>
      </c>
      <c r="D278" s="127" t="s">
        <v>189</v>
      </c>
      <c r="E278" s="128" t="s">
        <v>1613</v>
      </c>
      <c r="F278" s="129" t="s">
        <v>1614</v>
      </c>
      <c r="G278" s="130" t="s">
        <v>320</v>
      </c>
      <c r="H278" s="131">
        <v>2</v>
      </c>
      <c r="I278" s="132"/>
      <c r="J278" s="133">
        <f>ROUND(I278*H278,2)</f>
        <v>0</v>
      </c>
      <c r="K278" s="129" t="s">
        <v>193</v>
      </c>
      <c r="L278" s="31"/>
      <c r="M278" s="134" t="s">
        <v>19</v>
      </c>
      <c r="N278" s="135" t="s">
        <v>47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298</v>
      </c>
      <c r="AT278" s="138" t="s">
        <v>189</v>
      </c>
      <c r="AU278" s="138" t="s">
        <v>86</v>
      </c>
      <c r="AY278" s="16" t="s">
        <v>187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84</v>
      </c>
      <c r="BK278" s="139">
        <f>ROUND(I278*H278,2)</f>
        <v>0</v>
      </c>
      <c r="BL278" s="16" t="s">
        <v>298</v>
      </c>
      <c r="BM278" s="138" t="s">
        <v>1615</v>
      </c>
    </row>
    <row r="279" spans="2:65" s="1" customFormat="1" ht="28.8">
      <c r="B279" s="31"/>
      <c r="D279" s="140" t="s">
        <v>196</v>
      </c>
      <c r="F279" s="141" t="s">
        <v>1616</v>
      </c>
      <c r="I279" s="142"/>
      <c r="L279" s="31"/>
      <c r="M279" s="143"/>
      <c r="T279" s="52"/>
      <c r="AT279" s="16" t="s">
        <v>196</v>
      </c>
      <c r="AU279" s="16" t="s">
        <v>86</v>
      </c>
    </row>
    <row r="280" spans="2:65" s="1" customFormat="1">
      <c r="B280" s="31"/>
      <c r="D280" s="144" t="s">
        <v>198</v>
      </c>
      <c r="F280" s="145" t="s">
        <v>1617</v>
      </c>
      <c r="I280" s="142"/>
      <c r="L280" s="31"/>
      <c r="M280" s="143"/>
      <c r="T280" s="52"/>
      <c r="AT280" s="16" t="s">
        <v>198</v>
      </c>
      <c r="AU280" s="16" t="s">
        <v>86</v>
      </c>
    </row>
    <row r="281" spans="2:65" s="12" customFormat="1">
      <c r="B281" s="146"/>
      <c r="D281" s="140" t="s">
        <v>200</v>
      </c>
      <c r="E281" s="147" t="s">
        <v>19</v>
      </c>
      <c r="F281" s="148" t="s">
        <v>86</v>
      </c>
      <c r="H281" s="149">
        <v>2</v>
      </c>
      <c r="I281" s="150"/>
      <c r="L281" s="146"/>
      <c r="M281" s="151"/>
      <c r="T281" s="152"/>
      <c r="AT281" s="147" t="s">
        <v>200</v>
      </c>
      <c r="AU281" s="147" t="s">
        <v>86</v>
      </c>
      <c r="AV281" s="12" t="s">
        <v>86</v>
      </c>
      <c r="AW281" s="12" t="s">
        <v>37</v>
      </c>
      <c r="AX281" s="12" t="s">
        <v>84</v>
      </c>
      <c r="AY281" s="147" t="s">
        <v>187</v>
      </c>
    </row>
    <row r="282" spans="2:65" s="1" customFormat="1" ht="16.5" customHeight="1">
      <c r="B282" s="31"/>
      <c r="C282" s="160" t="s">
        <v>457</v>
      </c>
      <c r="D282" s="160" t="s">
        <v>267</v>
      </c>
      <c r="E282" s="161" t="s">
        <v>1618</v>
      </c>
      <c r="F282" s="162" t="s">
        <v>1619</v>
      </c>
      <c r="G282" s="163" t="s">
        <v>1620</v>
      </c>
      <c r="H282" s="164">
        <v>2</v>
      </c>
      <c r="I282" s="165"/>
      <c r="J282" s="166">
        <f>ROUND(I282*H282,2)</f>
        <v>0</v>
      </c>
      <c r="K282" s="162" t="s">
        <v>19</v>
      </c>
      <c r="L282" s="167"/>
      <c r="M282" s="168" t="s">
        <v>19</v>
      </c>
      <c r="N282" s="169" t="s">
        <v>47</v>
      </c>
      <c r="P282" s="136">
        <f>O282*H282</f>
        <v>0</v>
      </c>
      <c r="Q282" s="136">
        <v>5.2999999999999998E-4</v>
      </c>
      <c r="R282" s="136">
        <f>Q282*H282</f>
        <v>1.06E-3</v>
      </c>
      <c r="S282" s="136">
        <v>0</v>
      </c>
      <c r="T282" s="137">
        <f>S282*H282</f>
        <v>0</v>
      </c>
      <c r="AR282" s="138" t="s">
        <v>394</v>
      </c>
      <c r="AT282" s="138" t="s">
        <v>267</v>
      </c>
      <c r="AU282" s="138" t="s">
        <v>86</v>
      </c>
      <c r="AY282" s="16" t="s">
        <v>187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6" t="s">
        <v>84</v>
      </c>
      <c r="BK282" s="139">
        <f>ROUND(I282*H282,2)</f>
        <v>0</v>
      </c>
      <c r="BL282" s="16" t="s">
        <v>298</v>
      </c>
      <c r="BM282" s="138" t="s">
        <v>1621</v>
      </c>
    </row>
    <row r="283" spans="2:65" s="1" customFormat="1">
      <c r="B283" s="31"/>
      <c r="D283" s="140" t="s">
        <v>196</v>
      </c>
      <c r="F283" s="141" t="s">
        <v>1619</v>
      </c>
      <c r="I283" s="142"/>
      <c r="L283" s="31"/>
      <c r="M283" s="143"/>
      <c r="T283" s="52"/>
      <c r="AT283" s="16" t="s">
        <v>196</v>
      </c>
      <c r="AU283" s="16" t="s">
        <v>86</v>
      </c>
    </row>
    <row r="284" spans="2:65" s="12" customFormat="1">
      <c r="B284" s="146"/>
      <c r="D284" s="140" t="s">
        <v>200</v>
      </c>
      <c r="E284" s="147" t="s">
        <v>19</v>
      </c>
      <c r="F284" s="148" t="s">
        <v>86</v>
      </c>
      <c r="H284" s="149">
        <v>2</v>
      </c>
      <c r="I284" s="150"/>
      <c r="L284" s="146"/>
      <c r="M284" s="151"/>
      <c r="T284" s="152"/>
      <c r="AT284" s="147" t="s">
        <v>200</v>
      </c>
      <c r="AU284" s="147" t="s">
        <v>86</v>
      </c>
      <c r="AV284" s="12" t="s">
        <v>86</v>
      </c>
      <c r="AW284" s="12" t="s">
        <v>37</v>
      </c>
      <c r="AX284" s="12" t="s">
        <v>84</v>
      </c>
      <c r="AY284" s="147" t="s">
        <v>187</v>
      </c>
    </row>
    <row r="285" spans="2:65" s="1" customFormat="1" ht="24.15" customHeight="1">
      <c r="B285" s="31"/>
      <c r="C285" s="160" t="s">
        <v>464</v>
      </c>
      <c r="D285" s="160" t="s">
        <v>267</v>
      </c>
      <c r="E285" s="161" t="s">
        <v>1622</v>
      </c>
      <c r="F285" s="162" t="s">
        <v>1623</v>
      </c>
      <c r="G285" s="163" t="s">
        <v>320</v>
      </c>
      <c r="H285" s="164">
        <v>2</v>
      </c>
      <c r="I285" s="165"/>
      <c r="J285" s="166">
        <f>ROUND(I285*H285,2)</f>
        <v>0</v>
      </c>
      <c r="K285" s="162" t="s">
        <v>19</v>
      </c>
      <c r="L285" s="167"/>
      <c r="M285" s="168" t="s">
        <v>19</v>
      </c>
      <c r="N285" s="169" t="s">
        <v>47</v>
      </c>
      <c r="P285" s="136">
        <f>O285*H285</f>
        <v>0</v>
      </c>
      <c r="Q285" s="136">
        <v>1.5E-3</v>
      </c>
      <c r="R285" s="136">
        <f>Q285*H285</f>
        <v>3.0000000000000001E-3</v>
      </c>
      <c r="S285" s="136">
        <v>0</v>
      </c>
      <c r="T285" s="137">
        <f>S285*H285</f>
        <v>0</v>
      </c>
      <c r="AR285" s="138" t="s">
        <v>394</v>
      </c>
      <c r="AT285" s="138" t="s">
        <v>267</v>
      </c>
      <c r="AU285" s="138" t="s">
        <v>86</v>
      </c>
      <c r="AY285" s="16" t="s">
        <v>187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84</v>
      </c>
      <c r="BK285" s="139">
        <f>ROUND(I285*H285,2)</f>
        <v>0</v>
      </c>
      <c r="BL285" s="16" t="s">
        <v>298</v>
      </c>
      <c r="BM285" s="138" t="s">
        <v>1624</v>
      </c>
    </row>
    <row r="286" spans="2:65" s="1" customFormat="1" ht="19.2">
      <c r="B286" s="31"/>
      <c r="D286" s="140" t="s">
        <v>196</v>
      </c>
      <c r="F286" s="141" t="s">
        <v>1623</v>
      </c>
      <c r="I286" s="142"/>
      <c r="L286" s="31"/>
      <c r="M286" s="143"/>
      <c r="T286" s="52"/>
      <c r="AT286" s="16" t="s">
        <v>196</v>
      </c>
      <c r="AU286" s="16" t="s">
        <v>86</v>
      </c>
    </row>
    <row r="287" spans="2:65" s="12" customFormat="1">
      <c r="B287" s="146"/>
      <c r="D287" s="140" t="s">
        <v>200</v>
      </c>
      <c r="E287" s="147" t="s">
        <v>19</v>
      </c>
      <c r="F287" s="148" t="s">
        <v>86</v>
      </c>
      <c r="H287" s="149">
        <v>2</v>
      </c>
      <c r="I287" s="150"/>
      <c r="L287" s="146"/>
      <c r="M287" s="151"/>
      <c r="T287" s="152"/>
      <c r="AT287" s="147" t="s">
        <v>200</v>
      </c>
      <c r="AU287" s="147" t="s">
        <v>86</v>
      </c>
      <c r="AV287" s="12" t="s">
        <v>86</v>
      </c>
      <c r="AW287" s="12" t="s">
        <v>37</v>
      </c>
      <c r="AX287" s="12" t="s">
        <v>84</v>
      </c>
      <c r="AY287" s="147" t="s">
        <v>187</v>
      </c>
    </row>
    <row r="288" spans="2:65" s="1" customFormat="1" ht="24.15" customHeight="1">
      <c r="B288" s="31"/>
      <c r="C288" s="127" t="s">
        <v>468</v>
      </c>
      <c r="D288" s="127" t="s">
        <v>189</v>
      </c>
      <c r="E288" s="128" t="s">
        <v>1625</v>
      </c>
      <c r="F288" s="129" t="s">
        <v>1626</v>
      </c>
      <c r="G288" s="130" t="s">
        <v>320</v>
      </c>
      <c r="H288" s="131">
        <v>2</v>
      </c>
      <c r="I288" s="132"/>
      <c r="J288" s="133">
        <f>ROUND(I288*H288,2)</f>
        <v>0</v>
      </c>
      <c r="K288" s="129" t="s">
        <v>193</v>
      </c>
      <c r="L288" s="31"/>
      <c r="M288" s="134" t="s">
        <v>19</v>
      </c>
      <c r="N288" s="135" t="s">
        <v>47</v>
      </c>
      <c r="P288" s="136">
        <f>O288*H288</f>
        <v>0</v>
      </c>
      <c r="Q288" s="136">
        <v>0</v>
      </c>
      <c r="R288" s="136">
        <f>Q288*H288</f>
        <v>0</v>
      </c>
      <c r="S288" s="136">
        <v>0.11</v>
      </c>
      <c r="T288" s="137">
        <f>S288*H288</f>
        <v>0.22</v>
      </c>
      <c r="AR288" s="138" t="s">
        <v>298</v>
      </c>
      <c r="AT288" s="138" t="s">
        <v>189</v>
      </c>
      <c r="AU288" s="138" t="s">
        <v>86</v>
      </c>
      <c r="AY288" s="16" t="s">
        <v>187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84</v>
      </c>
      <c r="BK288" s="139">
        <f>ROUND(I288*H288,2)</f>
        <v>0</v>
      </c>
      <c r="BL288" s="16" t="s">
        <v>298</v>
      </c>
      <c r="BM288" s="138" t="s">
        <v>1627</v>
      </c>
    </row>
    <row r="289" spans="2:65" s="1" customFormat="1" ht="19.2">
      <c r="B289" s="31"/>
      <c r="D289" s="140" t="s">
        <v>196</v>
      </c>
      <c r="F289" s="141" t="s">
        <v>1628</v>
      </c>
      <c r="I289" s="142"/>
      <c r="L289" s="31"/>
      <c r="M289" s="143"/>
      <c r="T289" s="52"/>
      <c r="AT289" s="16" t="s">
        <v>196</v>
      </c>
      <c r="AU289" s="16" t="s">
        <v>86</v>
      </c>
    </row>
    <row r="290" spans="2:65" s="1" customFormat="1">
      <c r="B290" s="31"/>
      <c r="D290" s="144" t="s">
        <v>198</v>
      </c>
      <c r="F290" s="145" t="s">
        <v>1629</v>
      </c>
      <c r="I290" s="142"/>
      <c r="L290" s="31"/>
      <c r="M290" s="143"/>
      <c r="T290" s="52"/>
      <c r="AT290" s="16" t="s">
        <v>198</v>
      </c>
      <c r="AU290" s="16" t="s">
        <v>86</v>
      </c>
    </row>
    <row r="291" spans="2:65" s="12" customFormat="1">
      <c r="B291" s="146"/>
      <c r="D291" s="140" t="s">
        <v>200</v>
      </c>
      <c r="E291" s="147" t="s">
        <v>19</v>
      </c>
      <c r="F291" s="148" t="s">
        <v>86</v>
      </c>
      <c r="H291" s="149">
        <v>2</v>
      </c>
      <c r="I291" s="150"/>
      <c r="L291" s="146"/>
      <c r="M291" s="151"/>
      <c r="T291" s="152"/>
      <c r="AT291" s="147" t="s">
        <v>200</v>
      </c>
      <c r="AU291" s="147" t="s">
        <v>86</v>
      </c>
      <c r="AV291" s="12" t="s">
        <v>86</v>
      </c>
      <c r="AW291" s="12" t="s">
        <v>37</v>
      </c>
      <c r="AX291" s="12" t="s">
        <v>84</v>
      </c>
      <c r="AY291" s="147" t="s">
        <v>187</v>
      </c>
    </row>
    <row r="292" spans="2:65" s="1" customFormat="1" ht="24.15" customHeight="1">
      <c r="B292" s="31"/>
      <c r="C292" s="127" t="s">
        <v>474</v>
      </c>
      <c r="D292" s="127" t="s">
        <v>189</v>
      </c>
      <c r="E292" s="128" t="s">
        <v>1630</v>
      </c>
      <c r="F292" s="129" t="s">
        <v>1631</v>
      </c>
      <c r="G292" s="130" t="s">
        <v>320</v>
      </c>
      <c r="H292" s="131">
        <v>20</v>
      </c>
      <c r="I292" s="132"/>
      <c r="J292" s="133">
        <f>ROUND(I292*H292,2)</f>
        <v>0</v>
      </c>
      <c r="K292" s="129" t="s">
        <v>193</v>
      </c>
      <c r="L292" s="31"/>
      <c r="M292" s="134" t="s">
        <v>19</v>
      </c>
      <c r="N292" s="135" t="s">
        <v>47</v>
      </c>
      <c r="P292" s="136">
        <f>O292*H292</f>
        <v>0</v>
      </c>
      <c r="Q292" s="136">
        <v>0</v>
      </c>
      <c r="R292" s="136">
        <f>Q292*H292</f>
        <v>0</v>
      </c>
      <c r="S292" s="136">
        <v>1E-3</v>
      </c>
      <c r="T292" s="137">
        <f>S292*H292</f>
        <v>0.02</v>
      </c>
      <c r="AR292" s="138" t="s">
        <v>298</v>
      </c>
      <c r="AT292" s="138" t="s">
        <v>189</v>
      </c>
      <c r="AU292" s="138" t="s">
        <v>86</v>
      </c>
      <c r="AY292" s="16" t="s">
        <v>187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84</v>
      </c>
      <c r="BK292" s="139">
        <f>ROUND(I292*H292,2)</f>
        <v>0</v>
      </c>
      <c r="BL292" s="16" t="s">
        <v>298</v>
      </c>
      <c r="BM292" s="138" t="s">
        <v>1632</v>
      </c>
    </row>
    <row r="293" spans="2:65" s="1" customFormat="1" ht="19.2">
      <c r="B293" s="31"/>
      <c r="D293" s="140" t="s">
        <v>196</v>
      </c>
      <c r="F293" s="141" t="s">
        <v>1633</v>
      </c>
      <c r="I293" s="142"/>
      <c r="L293" s="31"/>
      <c r="M293" s="143"/>
      <c r="T293" s="52"/>
      <c r="AT293" s="16" t="s">
        <v>196</v>
      </c>
      <c r="AU293" s="16" t="s">
        <v>86</v>
      </c>
    </row>
    <row r="294" spans="2:65" s="1" customFormat="1">
      <c r="B294" s="31"/>
      <c r="D294" s="144" t="s">
        <v>198</v>
      </c>
      <c r="F294" s="145" t="s">
        <v>1634</v>
      </c>
      <c r="I294" s="142"/>
      <c r="L294" s="31"/>
      <c r="M294" s="143"/>
      <c r="T294" s="52"/>
      <c r="AT294" s="16" t="s">
        <v>198</v>
      </c>
      <c r="AU294" s="16" t="s">
        <v>86</v>
      </c>
    </row>
    <row r="295" spans="2:65" s="12" customFormat="1">
      <c r="B295" s="146"/>
      <c r="D295" s="140" t="s">
        <v>200</v>
      </c>
      <c r="E295" s="147" t="s">
        <v>19</v>
      </c>
      <c r="F295" s="148" t="s">
        <v>1635</v>
      </c>
      <c r="H295" s="149">
        <v>20</v>
      </c>
      <c r="I295" s="150"/>
      <c r="L295" s="146"/>
      <c r="M295" s="151"/>
      <c r="T295" s="152"/>
      <c r="AT295" s="147" t="s">
        <v>200</v>
      </c>
      <c r="AU295" s="147" t="s">
        <v>86</v>
      </c>
      <c r="AV295" s="12" t="s">
        <v>86</v>
      </c>
      <c r="AW295" s="12" t="s">
        <v>37</v>
      </c>
      <c r="AX295" s="12" t="s">
        <v>84</v>
      </c>
      <c r="AY295" s="147" t="s">
        <v>187</v>
      </c>
    </row>
    <row r="296" spans="2:65" s="1" customFormat="1" ht="24.15" customHeight="1">
      <c r="B296" s="31"/>
      <c r="C296" s="127" t="s">
        <v>478</v>
      </c>
      <c r="D296" s="127" t="s">
        <v>189</v>
      </c>
      <c r="E296" s="128" t="s">
        <v>1636</v>
      </c>
      <c r="F296" s="129" t="s">
        <v>1637</v>
      </c>
      <c r="G296" s="130" t="s">
        <v>320</v>
      </c>
      <c r="H296" s="131">
        <v>3</v>
      </c>
      <c r="I296" s="132"/>
      <c r="J296" s="133">
        <f>ROUND(I296*H296,2)</f>
        <v>0</v>
      </c>
      <c r="K296" s="129" t="s">
        <v>193</v>
      </c>
      <c r="L296" s="31"/>
      <c r="M296" s="134" t="s">
        <v>19</v>
      </c>
      <c r="N296" s="135" t="s">
        <v>47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298</v>
      </c>
      <c r="AT296" s="138" t="s">
        <v>189</v>
      </c>
      <c r="AU296" s="138" t="s">
        <v>86</v>
      </c>
      <c r="AY296" s="16" t="s">
        <v>187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84</v>
      </c>
      <c r="BK296" s="139">
        <f>ROUND(I296*H296,2)</f>
        <v>0</v>
      </c>
      <c r="BL296" s="16" t="s">
        <v>298</v>
      </c>
      <c r="BM296" s="138" t="s">
        <v>1638</v>
      </c>
    </row>
    <row r="297" spans="2:65" s="1" customFormat="1" ht="19.2">
      <c r="B297" s="31"/>
      <c r="D297" s="140" t="s">
        <v>196</v>
      </c>
      <c r="F297" s="141" t="s">
        <v>1639</v>
      </c>
      <c r="I297" s="142"/>
      <c r="L297" s="31"/>
      <c r="M297" s="143"/>
      <c r="T297" s="52"/>
      <c r="AT297" s="16" t="s">
        <v>196</v>
      </c>
      <c r="AU297" s="16" t="s">
        <v>86</v>
      </c>
    </row>
    <row r="298" spans="2:65" s="1" customFormat="1">
      <c r="B298" s="31"/>
      <c r="D298" s="144" t="s">
        <v>198</v>
      </c>
      <c r="F298" s="145" t="s">
        <v>1640</v>
      </c>
      <c r="I298" s="142"/>
      <c r="L298" s="31"/>
      <c r="M298" s="143"/>
      <c r="T298" s="52"/>
      <c r="AT298" s="16" t="s">
        <v>198</v>
      </c>
      <c r="AU298" s="16" t="s">
        <v>86</v>
      </c>
    </row>
    <row r="299" spans="2:65" s="12" customFormat="1">
      <c r="B299" s="146"/>
      <c r="D299" s="140" t="s">
        <v>200</v>
      </c>
      <c r="E299" s="147" t="s">
        <v>19</v>
      </c>
      <c r="F299" s="148" t="s">
        <v>209</v>
      </c>
      <c r="H299" s="149">
        <v>3</v>
      </c>
      <c r="I299" s="150"/>
      <c r="L299" s="146"/>
      <c r="M299" s="151"/>
      <c r="T299" s="152"/>
      <c r="AT299" s="147" t="s">
        <v>200</v>
      </c>
      <c r="AU299" s="147" t="s">
        <v>86</v>
      </c>
      <c r="AV299" s="12" t="s">
        <v>86</v>
      </c>
      <c r="AW299" s="12" t="s">
        <v>37</v>
      </c>
      <c r="AX299" s="12" t="s">
        <v>84</v>
      </c>
      <c r="AY299" s="147" t="s">
        <v>187</v>
      </c>
    </row>
    <row r="300" spans="2:65" s="1" customFormat="1" ht="24.15" customHeight="1">
      <c r="B300" s="31"/>
      <c r="C300" s="160" t="s">
        <v>483</v>
      </c>
      <c r="D300" s="160" t="s">
        <v>267</v>
      </c>
      <c r="E300" s="161" t="s">
        <v>1641</v>
      </c>
      <c r="F300" s="162" t="s">
        <v>1642</v>
      </c>
      <c r="G300" s="163" t="s">
        <v>320</v>
      </c>
      <c r="H300" s="164">
        <v>3</v>
      </c>
      <c r="I300" s="165"/>
      <c r="J300" s="166">
        <f>ROUND(I300*H300,2)</f>
        <v>0</v>
      </c>
      <c r="K300" s="162" t="s">
        <v>193</v>
      </c>
      <c r="L300" s="167"/>
      <c r="M300" s="168" t="s">
        <v>19</v>
      </c>
      <c r="N300" s="169" t="s">
        <v>47</v>
      </c>
      <c r="P300" s="136">
        <f>O300*H300</f>
        <v>0</v>
      </c>
      <c r="Q300" s="136">
        <v>4.0000000000000002E-4</v>
      </c>
      <c r="R300" s="136">
        <f>Q300*H300</f>
        <v>1.2000000000000001E-3</v>
      </c>
      <c r="S300" s="136">
        <v>0</v>
      </c>
      <c r="T300" s="137">
        <f>S300*H300</f>
        <v>0</v>
      </c>
      <c r="AR300" s="138" t="s">
        <v>394</v>
      </c>
      <c r="AT300" s="138" t="s">
        <v>267</v>
      </c>
      <c r="AU300" s="138" t="s">
        <v>86</v>
      </c>
      <c r="AY300" s="16" t="s">
        <v>187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6" t="s">
        <v>84</v>
      </c>
      <c r="BK300" s="139">
        <f>ROUND(I300*H300,2)</f>
        <v>0</v>
      </c>
      <c r="BL300" s="16" t="s">
        <v>298</v>
      </c>
      <c r="BM300" s="138" t="s">
        <v>1643</v>
      </c>
    </row>
    <row r="301" spans="2:65" s="1" customFormat="1" ht="19.2">
      <c r="B301" s="31"/>
      <c r="D301" s="140" t="s">
        <v>196</v>
      </c>
      <c r="F301" s="141" t="s">
        <v>1642</v>
      </c>
      <c r="I301" s="142"/>
      <c r="L301" s="31"/>
      <c r="M301" s="143"/>
      <c r="T301" s="52"/>
      <c r="AT301" s="16" t="s">
        <v>196</v>
      </c>
      <c r="AU301" s="16" t="s">
        <v>86</v>
      </c>
    </row>
    <row r="302" spans="2:65" s="1" customFormat="1" ht="24.15" customHeight="1">
      <c r="B302" s="31"/>
      <c r="C302" s="127" t="s">
        <v>487</v>
      </c>
      <c r="D302" s="127" t="s">
        <v>189</v>
      </c>
      <c r="E302" s="128" t="s">
        <v>1644</v>
      </c>
      <c r="F302" s="129" t="s">
        <v>1645</v>
      </c>
      <c r="G302" s="130" t="s">
        <v>320</v>
      </c>
      <c r="H302" s="131">
        <v>3</v>
      </c>
      <c r="I302" s="132"/>
      <c r="J302" s="133">
        <f>ROUND(I302*H302,2)</f>
        <v>0</v>
      </c>
      <c r="K302" s="129" t="s">
        <v>193</v>
      </c>
      <c r="L302" s="31"/>
      <c r="M302" s="134" t="s">
        <v>19</v>
      </c>
      <c r="N302" s="135" t="s">
        <v>47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298</v>
      </c>
      <c r="AT302" s="138" t="s">
        <v>189</v>
      </c>
      <c r="AU302" s="138" t="s">
        <v>86</v>
      </c>
      <c r="AY302" s="16" t="s">
        <v>187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84</v>
      </c>
      <c r="BK302" s="139">
        <f>ROUND(I302*H302,2)</f>
        <v>0</v>
      </c>
      <c r="BL302" s="16" t="s">
        <v>298</v>
      </c>
      <c r="BM302" s="138" t="s">
        <v>1646</v>
      </c>
    </row>
    <row r="303" spans="2:65" s="1" customFormat="1" ht="19.2">
      <c r="B303" s="31"/>
      <c r="D303" s="140" t="s">
        <v>196</v>
      </c>
      <c r="F303" s="141" t="s">
        <v>1647</v>
      </c>
      <c r="I303" s="142"/>
      <c r="L303" s="31"/>
      <c r="M303" s="143"/>
      <c r="T303" s="52"/>
      <c r="AT303" s="16" t="s">
        <v>196</v>
      </c>
      <c r="AU303" s="16" t="s">
        <v>86</v>
      </c>
    </row>
    <row r="304" spans="2:65" s="1" customFormat="1">
      <c r="B304" s="31"/>
      <c r="D304" s="144" t="s">
        <v>198</v>
      </c>
      <c r="F304" s="145" t="s">
        <v>1648</v>
      </c>
      <c r="I304" s="142"/>
      <c r="L304" s="31"/>
      <c r="M304" s="143"/>
      <c r="T304" s="52"/>
      <c r="AT304" s="16" t="s">
        <v>198</v>
      </c>
      <c r="AU304" s="16" t="s">
        <v>86</v>
      </c>
    </row>
    <row r="305" spans="2:65" s="12" customFormat="1">
      <c r="B305" s="146"/>
      <c r="D305" s="140" t="s">
        <v>200</v>
      </c>
      <c r="E305" s="147" t="s">
        <v>19</v>
      </c>
      <c r="F305" s="148" t="s">
        <v>209</v>
      </c>
      <c r="H305" s="149">
        <v>3</v>
      </c>
      <c r="I305" s="150"/>
      <c r="L305" s="146"/>
      <c r="M305" s="151"/>
      <c r="T305" s="152"/>
      <c r="AT305" s="147" t="s">
        <v>200</v>
      </c>
      <c r="AU305" s="147" t="s">
        <v>86</v>
      </c>
      <c r="AV305" s="12" t="s">
        <v>86</v>
      </c>
      <c r="AW305" s="12" t="s">
        <v>37</v>
      </c>
      <c r="AX305" s="12" t="s">
        <v>84</v>
      </c>
      <c r="AY305" s="147" t="s">
        <v>187</v>
      </c>
    </row>
    <row r="306" spans="2:65" s="1" customFormat="1" ht="24.15" customHeight="1">
      <c r="B306" s="31"/>
      <c r="C306" s="160" t="s">
        <v>493</v>
      </c>
      <c r="D306" s="160" t="s">
        <v>267</v>
      </c>
      <c r="E306" s="161" t="s">
        <v>1649</v>
      </c>
      <c r="F306" s="162" t="s">
        <v>1650</v>
      </c>
      <c r="G306" s="163" t="s">
        <v>320</v>
      </c>
      <c r="H306" s="164">
        <v>3</v>
      </c>
      <c r="I306" s="165"/>
      <c r="J306" s="166">
        <f>ROUND(I306*H306,2)</f>
        <v>0</v>
      </c>
      <c r="K306" s="162" t="s">
        <v>193</v>
      </c>
      <c r="L306" s="167"/>
      <c r="M306" s="168" t="s">
        <v>19</v>
      </c>
      <c r="N306" s="169" t="s">
        <v>47</v>
      </c>
      <c r="P306" s="136">
        <f>O306*H306</f>
        <v>0</v>
      </c>
      <c r="Q306" s="136">
        <v>1.0499999999999999E-3</v>
      </c>
      <c r="R306" s="136">
        <f>Q306*H306</f>
        <v>3.15E-3</v>
      </c>
      <c r="S306" s="136">
        <v>0</v>
      </c>
      <c r="T306" s="137">
        <f>S306*H306</f>
        <v>0</v>
      </c>
      <c r="AR306" s="138" t="s">
        <v>394</v>
      </c>
      <c r="AT306" s="138" t="s">
        <v>267</v>
      </c>
      <c r="AU306" s="138" t="s">
        <v>86</v>
      </c>
      <c r="AY306" s="16" t="s">
        <v>187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6" t="s">
        <v>84</v>
      </c>
      <c r="BK306" s="139">
        <f>ROUND(I306*H306,2)</f>
        <v>0</v>
      </c>
      <c r="BL306" s="16" t="s">
        <v>298</v>
      </c>
      <c r="BM306" s="138" t="s">
        <v>1651</v>
      </c>
    </row>
    <row r="307" spans="2:65" s="1" customFormat="1" ht="19.2">
      <c r="B307" s="31"/>
      <c r="D307" s="140" t="s">
        <v>196</v>
      </c>
      <c r="F307" s="141" t="s">
        <v>1650</v>
      </c>
      <c r="I307" s="142"/>
      <c r="L307" s="31"/>
      <c r="M307" s="143"/>
      <c r="T307" s="52"/>
      <c r="AT307" s="16" t="s">
        <v>196</v>
      </c>
      <c r="AU307" s="16" t="s">
        <v>86</v>
      </c>
    </row>
    <row r="308" spans="2:65" s="12" customFormat="1">
      <c r="B308" s="146"/>
      <c r="D308" s="140" t="s">
        <v>200</v>
      </c>
      <c r="E308" s="147" t="s">
        <v>19</v>
      </c>
      <c r="F308" s="148" t="s">
        <v>1609</v>
      </c>
      <c r="H308" s="149">
        <v>3</v>
      </c>
      <c r="I308" s="150"/>
      <c r="L308" s="146"/>
      <c r="M308" s="151"/>
      <c r="T308" s="152"/>
      <c r="AT308" s="147" t="s">
        <v>200</v>
      </c>
      <c r="AU308" s="147" t="s">
        <v>86</v>
      </c>
      <c r="AV308" s="12" t="s">
        <v>86</v>
      </c>
      <c r="AW308" s="12" t="s">
        <v>37</v>
      </c>
      <c r="AX308" s="12" t="s">
        <v>84</v>
      </c>
      <c r="AY308" s="147" t="s">
        <v>187</v>
      </c>
    </row>
    <row r="309" spans="2:65" s="1" customFormat="1" ht="16.5" customHeight="1">
      <c r="B309" s="31"/>
      <c r="C309" s="160" t="s">
        <v>497</v>
      </c>
      <c r="D309" s="160" t="s">
        <v>267</v>
      </c>
      <c r="E309" s="161" t="s">
        <v>1652</v>
      </c>
      <c r="F309" s="162" t="s">
        <v>1653</v>
      </c>
      <c r="G309" s="163" t="s">
        <v>320</v>
      </c>
      <c r="H309" s="164">
        <v>3</v>
      </c>
      <c r="I309" s="165"/>
      <c r="J309" s="166">
        <f>ROUND(I309*H309,2)</f>
        <v>0</v>
      </c>
      <c r="K309" s="162" t="s">
        <v>19</v>
      </c>
      <c r="L309" s="167"/>
      <c r="M309" s="168" t="s">
        <v>19</v>
      </c>
      <c r="N309" s="169" t="s">
        <v>47</v>
      </c>
      <c r="P309" s="136">
        <f>O309*H309</f>
        <v>0</v>
      </c>
      <c r="Q309" s="136">
        <v>8.0000000000000004E-4</v>
      </c>
      <c r="R309" s="136">
        <f>Q309*H309</f>
        <v>2.4000000000000002E-3</v>
      </c>
      <c r="S309" s="136">
        <v>0</v>
      </c>
      <c r="T309" s="137">
        <f>S309*H309</f>
        <v>0</v>
      </c>
      <c r="AR309" s="138" t="s">
        <v>394</v>
      </c>
      <c r="AT309" s="138" t="s">
        <v>267</v>
      </c>
      <c r="AU309" s="138" t="s">
        <v>86</v>
      </c>
      <c r="AY309" s="16" t="s">
        <v>187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84</v>
      </c>
      <c r="BK309" s="139">
        <f>ROUND(I309*H309,2)</f>
        <v>0</v>
      </c>
      <c r="BL309" s="16" t="s">
        <v>298</v>
      </c>
      <c r="BM309" s="138" t="s">
        <v>1654</v>
      </c>
    </row>
    <row r="310" spans="2:65" s="1" customFormat="1">
      <c r="B310" s="31"/>
      <c r="D310" s="140" t="s">
        <v>196</v>
      </c>
      <c r="F310" s="141" t="s">
        <v>1653</v>
      </c>
      <c r="I310" s="142"/>
      <c r="L310" s="31"/>
      <c r="M310" s="143"/>
      <c r="T310" s="52"/>
      <c r="AT310" s="16" t="s">
        <v>196</v>
      </c>
      <c r="AU310" s="16" t="s">
        <v>86</v>
      </c>
    </row>
    <row r="311" spans="2:65" s="1" customFormat="1" ht="24.15" customHeight="1">
      <c r="B311" s="31"/>
      <c r="C311" s="127" t="s">
        <v>503</v>
      </c>
      <c r="D311" s="127" t="s">
        <v>189</v>
      </c>
      <c r="E311" s="128" t="s">
        <v>1655</v>
      </c>
      <c r="F311" s="129" t="s">
        <v>1656</v>
      </c>
      <c r="G311" s="130" t="s">
        <v>320</v>
      </c>
      <c r="H311" s="131">
        <v>3</v>
      </c>
      <c r="I311" s="132"/>
      <c r="J311" s="133">
        <f>ROUND(I311*H311,2)</f>
        <v>0</v>
      </c>
      <c r="K311" s="129" t="s">
        <v>193</v>
      </c>
      <c r="L311" s="31"/>
      <c r="M311" s="134" t="s">
        <v>19</v>
      </c>
      <c r="N311" s="135" t="s">
        <v>47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298</v>
      </c>
      <c r="AT311" s="138" t="s">
        <v>189</v>
      </c>
      <c r="AU311" s="138" t="s">
        <v>86</v>
      </c>
      <c r="AY311" s="16" t="s">
        <v>187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84</v>
      </c>
      <c r="BK311" s="139">
        <f>ROUND(I311*H311,2)</f>
        <v>0</v>
      </c>
      <c r="BL311" s="16" t="s">
        <v>298</v>
      </c>
      <c r="BM311" s="138" t="s">
        <v>1657</v>
      </c>
    </row>
    <row r="312" spans="2:65" s="1" customFormat="1" ht="19.2">
      <c r="B312" s="31"/>
      <c r="D312" s="140" t="s">
        <v>196</v>
      </c>
      <c r="F312" s="141" t="s">
        <v>1658</v>
      </c>
      <c r="I312" s="142"/>
      <c r="L312" s="31"/>
      <c r="M312" s="143"/>
      <c r="T312" s="52"/>
      <c r="AT312" s="16" t="s">
        <v>196</v>
      </c>
      <c r="AU312" s="16" t="s">
        <v>86</v>
      </c>
    </row>
    <row r="313" spans="2:65" s="1" customFormat="1">
      <c r="B313" s="31"/>
      <c r="D313" s="144" t="s">
        <v>198</v>
      </c>
      <c r="F313" s="145" t="s">
        <v>1659</v>
      </c>
      <c r="I313" s="142"/>
      <c r="L313" s="31"/>
      <c r="M313" s="143"/>
      <c r="T313" s="52"/>
      <c r="AT313" s="16" t="s">
        <v>198</v>
      </c>
      <c r="AU313" s="16" t="s">
        <v>86</v>
      </c>
    </row>
    <row r="314" spans="2:65" s="12" customFormat="1">
      <c r="B314" s="146"/>
      <c r="D314" s="140" t="s">
        <v>200</v>
      </c>
      <c r="E314" s="147" t="s">
        <v>19</v>
      </c>
      <c r="F314" s="148" t="s">
        <v>209</v>
      </c>
      <c r="H314" s="149">
        <v>3</v>
      </c>
      <c r="I314" s="150"/>
      <c r="L314" s="146"/>
      <c r="M314" s="151"/>
      <c r="T314" s="152"/>
      <c r="AT314" s="147" t="s">
        <v>200</v>
      </c>
      <c r="AU314" s="147" t="s">
        <v>86</v>
      </c>
      <c r="AV314" s="12" t="s">
        <v>86</v>
      </c>
      <c r="AW314" s="12" t="s">
        <v>37</v>
      </c>
      <c r="AX314" s="12" t="s">
        <v>84</v>
      </c>
      <c r="AY314" s="147" t="s">
        <v>187</v>
      </c>
    </row>
    <row r="315" spans="2:65" s="1" customFormat="1" ht="24.15" customHeight="1">
      <c r="B315" s="31"/>
      <c r="C315" s="160" t="s">
        <v>507</v>
      </c>
      <c r="D315" s="160" t="s">
        <v>267</v>
      </c>
      <c r="E315" s="161" t="s">
        <v>1660</v>
      </c>
      <c r="F315" s="162" t="s">
        <v>1661</v>
      </c>
      <c r="G315" s="163" t="s">
        <v>320</v>
      </c>
      <c r="H315" s="164">
        <v>3</v>
      </c>
      <c r="I315" s="165"/>
      <c r="J315" s="166">
        <f>ROUND(I315*H315,2)</f>
        <v>0</v>
      </c>
      <c r="K315" s="162" t="s">
        <v>193</v>
      </c>
      <c r="L315" s="167"/>
      <c r="M315" s="168" t="s">
        <v>19</v>
      </c>
      <c r="N315" s="169" t="s">
        <v>47</v>
      </c>
      <c r="P315" s="136">
        <f>O315*H315</f>
        <v>0</v>
      </c>
      <c r="Q315" s="136">
        <v>1.0499999999999999E-3</v>
      </c>
      <c r="R315" s="136">
        <f>Q315*H315</f>
        <v>3.15E-3</v>
      </c>
      <c r="S315" s="136">
        <v>0</v>
      </c>
      <c r="T315" s="137">
        <f>S315*H315</f>
        <v>0</v>
      </c>
      <c r="AR315" s="138" t="s">
        <v>394</v>
      </c>
      <c r="AT315" s="138" t="s">
        <v>267</v>
      </c>
      <c r="AU315" s="138" t="s">
        <v>86</v>
      </c>
      <c r="AY315" s="16" t="s">
        <v>187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84</v>
      </c>
      <c r="BK315" s="139">
        <f>ROUND(I315*H315,2)</f>
        <v>0</v>
      </c>
      <c r="BL315" s="16" t="s">
        <v>298</v>
      </c>
      <c r="BM315" s="138" t="s">
        <v>1662</v>
      </c>
    </row>
    <row r="316" spans="2:65" s="1" customFormat="1" ht="19.2">
      <c r="B316" s="31"/>
      <c r="D316" s="140" t="s">
        <v>196</v>
      </c>
      <c r="F316" s="141" t="s">
        <v>1661</v>
      </c>
      <c r="I316" s="142"/>
      <c r="L316" s="31"/>
      <c r="M316" s="143"/>
      <c r="T316" s="52"/>
      <c r="AT316" s="16" t="s">
        <v>196</v>
      </c>
      <c r="AU316" s="16" t="s">
        <v>86</v>
      </c>
    </row>
    <row r="317" spans="2:65" s="12" customFormat="1">
      <c r="B317" s="146"/>
      <c r="D317" s="140" t="s">
        <v>200</v>
      </c>
      <c r="E317" s="147" t="s">
        <v>19</v>
      </c>
      <c r="F317" s="148" t="s">
        <v>209</v>
      </c>
      <c r="H317" s="149">
        <v>3</v>
      </c>
      <c r="I317" s="150"/>
      <c r="L317" s="146"/>
      <c r="M317" s="151"/>
      <c r="T317" s="152"/>
      <c r="AT317" s="147" t="s">
        <v>200</v>
      </c>
      <c r="AU317" s="147" t="s">
        <v>86</v>
      </c>
      <c r="AV317" s="12" t="s">
        <v>86</v>
      </c>
      <c r="AW317" s="12" t="s">
        <v>37</v>
      </c>
      <c r="AX317" s="12" t="s">
        <v>84</v>
      </c>
      <c r="AY317" s="147" t="s">
        <v>187</v>
      </c>
    </row>
    <row r="318" spans="2:65" s="1" customFormat="1" ht="24.15" customHeight="1">
      <c r="B318" s="31"/>
      <c r="C318" s="127" t="s">
        <v>513</v>
      </c>
      <c r="D318" s="127" t="s">
        <v>189</v>
      </c>
      <c r="E318" s="128" t="s">
        <v>1663</v>
      </c>
      <c r="F318" s="129" t="s">
        <v>1664</v>
      </c>
      <c r="G318" s="130" t="s">
        <v>320</v>
      </c>
      <c r="H318" s="131">
        <v>3</v>
      </c>
      <c r="I318" s="132"/>
      <c r="J318" s="133">
        <f>ROUND(I318*H318,2)</f>
        <v>0</v>
      </c>
      <c r="K318" s="129" t="s">
        <v>193</v>
      </c>
      <c r="L318" s="31"/>
      <c r="M318" s="134" t="s">
        <v>19</v>
      </c>
      <c r="N318" s="135" t="s">
        <v>47</v>
      </c>
      <c r="P318" s="136">
        <f>O318*H318</f>
        <v>0</v>
      </c>
      <c r="Q318" s="136">
        <v>0</v>
      </c>
      <c r="R318" s="136">
        <f>Q318*H318</f>
        <v>0</v>
      </c>
      <c r="S318" s="136">
        <v>0</v>
      </c>
      <c r="T318" s="137">
        <f>S318*H318</f>
        <v>0</v>
      </c>
      <c r="AR318" s="138" t="s">
        <v>298</v>
      </c>
      <c r="AT318" s="138" t="s">
        <v>189</v>
      </c>
      <c r="AU318" s="138" t="s">
        <v>86</v>
      </c>
      <c r="AY318" s="16" t="s">
        <v>187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6" t="s">
        <v>84</v>
      </c>
      <c r="BK318" s="139">
        <f>ROUND(I318*H318,2)</f>
        <v>0</v>
      </c>
      <c r="BL318" s="16" t="s">
        <v>298</v>
      </c>
      <c r="BM318" s="138" t="s">
        <v>1665</v>
      </c>
    </row>
    <row r="319" spans="2:65" s="1" customFormat="1" ht="19.2">
      <c r="B319" s="31"/>
      <c r="D319" s="140" t="s">
        <v>196</v>
      </c>
      <c r="F319" s="141" t="s">
        <v>1666</v>
      </c>
      <c r="I319" s="142"/>
      <c r="L319" s="31"/>
      <c r="M319" s="143"/>
      <c r="T319" s="52"/>
      <c r="AT319" s="16" t="s">
        <v>196</v>
      </c>
      <c r="AU319" s="16" t="s">
        <v>86</v>
      </c>
    </row>
    <row r="320" spans="2:65" s="1" customFormat="1">
      <c r="B320" s="31"/>
      <c r="D320" s="144" t="s">
        <v>198</v>
      </c>
      <c r="F320" s="145" t="s">
        <v>1667</v>
      </c>
      <c r="I320" s="142"/>
      <c r="L320" s="31"/>
      <c r="M320" s="143"/>
      <c r="T320" s="52"/>
      <c r="AT320" s="16" t="s">
        <v>198</v>
      </c>
      <c r="AU320" s="16" t="s">
        <v>86</v>
      </c>
    </row>
    <row r="321" spans="2:65" s="12" customFormat="1">
      <c r="B321" s="146"/>
      <c r="D321" s="140" t="s">
        <v>200</v>
      </c>
      <c r="E321" s="147" t="s">
        <v>19</v>
      </c>
      <c r="F321" s="148" t="s">
        <v>209</v>
      </c>
      <c r="H321" s="149">
        <v>3</v>
      </c>
      <c r="I321" s="150"/>
      <c r="L321" s="146"/>
      <c r="M321" s="151"/>
      <c r="T321" s="152"/>
      <c r="AT321" s="147" t="s">
        <v>200</v>
      </c>
      <c r="AU321" s="147" t="s">
        <v>86</v>
      </c>
      <c r="AV321" s="12" t="s">
        <v>86</v>
      </c>
      <c r="AW321" s="12" t="s">
        <v>37</v>
      </c>
      <c r="AX321" s="12" t="s">
        <v>84</v>
      </c>
      <c r="AY321" s="147" t="s">
        <v>187</v>
      </c>
    </row>
    <row r="322" spans="2:65" s="1" customFormat="1" ht="24.15" customHeight="1">
      <c r="B322" s="31"/>
      <c r="C322" s="160" t="s">
        <v>517</v>
      </c>
      <c r="D322" s="160" t="s">
        <v>267</v>
      </c>
      <c r="E322" s="161" t="s">
        <v>1668</v>
      </c>
      <c r="F322" s="162" t="s">
        <v>1669</v>
      </c>
      <c r="G322" s="163" t="s">
        <v>320</v>
      </c>
      <c r="H322" s="164">
        <v>3</v>
      </c>
      <c r="I322" s="165"/>
      <c r="J322" s="166">
        <f>ROUND(I322*H322,2)</f>
        <v>0</v>
      </c>
      <c r="K322" s="162" t="s">
        <v>193</v>
      </c>
      <c r="L322" s="167"/>
      <c r="M322" s="168" t="s">
        <v>19</v>
      </c>
      <c r="N322" s="169" t="s">
        <v>47</v>
      </c>
      <c r="P322" s="136">
        <f>O322*H322</f>
        <v>0</v>
      </c>
      <c r="Q322" s="136">
        <v>4.6999999999999999E-4</v>
      </c>
      <c r="R322" s="136">
        <f>Q322*H322</f>
        <v>1.41E-3</v>
      </c>
      <c r="S322" s="136">
        <v>0</v>
      </c>
      <c r="T322" s="137">
        <f>S322*H322</f>
        <v>0</v>
      </c>
      <c r="AR322" s="138" t="s">
        <v>243</v>
      </c>
      <c r="AT322" s="138" t="s">
        <v>267</v>
      </c>
      <c r="AU322" s="138" t="s">
        <v>86</v>
      </c>
      <c r="AY322" s="16" t="s">
        <v>187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6" t="s">
        <v>84</v>
      </c>
      <c r="BK322" s="139">
        <f>ROUND(I322*H322,2)</f>
        <v>0</v>
      </c>
      <c r="BL322" s="16" t="s">
        <v>194</v>
      </c>
      <c r="BM322" s="138" t="s">
        <v>1670</v>
      </c>
    </row>
    <row r="323" spans="2:65" s="1" customFormat="1">
      <c r="B323" s="31"/>
      <c r="D323" s="140" t="s">
        <v>196</v>
      </c>
      <c r="F323" s="141" t="s">
        <v>1669</v>
      </c>
      <c r="I323" s="142"/>
      <c r="L323" s="31"/>
      <c r="M323" s="143"/>
      <c r="T323" s="52"/>
      <c r="AT323" s="16" t="s">
        <v>196</v>
      </c>
      <c r="AU323" s="16" t="s">
        <v>86</v>
      </c>
    </row>
    <row r="324" spans="2:65" s="12" customFormat="1">
      <c r="B324" s="146"/>
      <c r="D324" s="140" t="s">
        <v>200</v>
      </c>
      <c r="E324" s="147" t="s">
        <v>19</v>
      </c>
      <c r="F324" s="148" t="s">
        <v>209</v>
      </c>
      <c r="H324" s="149">
        <v>3</v>
      </c>
      <c r="I324" s="150"/>
      <c r="L324" s="146"/>
      <c r="M324" s="151"/>
      <c r="T324" s="152"/>
      <c r="AT324" s="147" t="s">
        <v>200</v>
      </c>
      <c r="AU324" s="147" t="s">
        <v>86</v>
      </c>
      <c r="AV324" s="12" t="s">
        <v>86</v>
      </c>
      <c r="AW324" s="12" t="s">
        <v>37</v>
      </c>
      <c r="AX324" s="12" t="s">
        <v>84</v>
      </c>
      <c r="AY324" s="147" t="s">
        <v>187</v>
      </c>
    </row>
    <row r="325" spans="2:65" s="1" customFormat="1" ht="33" customHeight="1">
      <c r="B325" s="31"/>
      <c r="C325" s="127" t="s">
        <v>523</v>
      </c>
      <c r="D325" s="127" t="s">
        <v>189</v>
      </c>
      <c r="E325" s="128" t="s">
        <v>1671</v>
      </c>
      <c r="F325" s="129" t="s">
        <v>1672</v>
      </c>
      <c r="G325" s="130" t="s">
        <v>320</v>
      </c>
      <c r="H325" s="131">
        <v>3</v>
      </c>
      <c r="I325" s="132"/>
      <c r="J325" s="133">
        <f>ROUND(I325*H325,2)</f>
        <v>0</v>
      </c>
      <c r="K325" s="129" t="s">
        <v>193</v>
      </c>
      <c r="L325" s="31"/>
      <c r="M325" s="134" t="s">
        <v>19</v>
      </c>
      <c r="N325" s="135" t="s">
        <v>47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298</v>
      </c>
      <c r="AT325" s="138" t="s">
        <v>189</v>
      </c>
      <c r="AU325" s="138" t="s">
        <v>86</v>
      </c>
      <c r="AY325" s="16" t="s">
        <v>187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84</v>
      </c>
      <c r="BK325" s="139">
        <f>ROUND(I325*H325,2)</f>
        <v>0</v>
      </c>
      <c r="BL325" s="16" t="s">
        <v>298</v>
      </c>
      <c r="BM325" s="138" t="s">
        <v>1673</v>
      </c>
    </row>
    <row r="326" spans="2:65" s="1" customFormat="1" ht="28.8">
      <c r="B326" s="31"/>
      <c r="D326" s="140" t="s">
        <v>196</v>
      </c>
      <c r="F326" s="141" t="s">
        <v>1674</v>
      </c>
      <c r="I326" s="142"/>
      <c r="L326" s="31"/>
      <c r="M326" s="143"/>
      <c r="T326" s="52"/>
      <c r="AT326" s="16" t="s">
        <v>196</v>
      </c>
      <c r="AU326" s="16" t="s">
        <v>86</v>
      </c>
    </row>
    <row r="327" spans="2:65" s="1" customFormat="1">
      <c r="B327" s="31"/>
      <c r="D327" s="144" t="s">
        <v>198</v>
      </c>
      <c r="F327" s="145" t="s">
        <v>1675</v>
      </c>
      <c r="I327" s="142"/>
      <c r="L327" s="31"/>
      <c r="M327" s="143"/>
      <c r="T327" s="52"/>
      <c r="AT327" s="16" t="s">
        <v>198</v>
      </c>
      <c r="AU327" s="16" t="s">
        <v>86</v>
      </c>
    </row>
    <row r="328" spans="2:65" s="12" customFormat="1">
      <c r="B328" s="146"/>
      <c r="D328" s="140" t="s">
        <v>200</v>
      </c>
      <c r="E328" s="147" t="s">
        <v>19</v>
      </c>
      <c r="F328" s="148" t="s">
        <v>209</v>
      </c>
      <c r="H328" s="149">
        <v>3</v>
      </c>
      <c r="I328" s="150"/>
      <c r="L328" s="146"/>
      <c r="M328" s="151"/>
      <c r="T328" s="152"/>
      <c r="AT328" s="147" t="s">
        <v>200</v>
      </c>
      <c r="AU328" s="147" t="s">
        <v>86</v>
      </c>
      <c r="AV328" s="12" t="s">
        <v>86</v>
      </c>
      <c r="AW328" s="12" t="s">
        <v>37</v>
      </c>
      <c r="AX328" s="12" t="s">
        <v>84</v>
      </c>
      <c r="AY328" s="147" t="s">
        <v>187</v>
      </c>
    </row>
    <row r="329" spans="2:65" s="1" customFormat="1" ht="24.15" customHeight="1">
      <c r="B329" s="31"/>
      <c r="C329" s="160" t="s">
        <v>527</v>
      </c>
      <c r="D329" s="160" t="s">
        <v>267</v>
      </c>
      <c r="E329" s="161" t="s">
        <v>1676</v>
      </c>
      <c r="F329" s="162" t="s">
        <v>1677</v>
      </c>
      <c r="G329" s="163" t="s">
        <v>320</v>
      </c>
      <c r="H329" s="164">
        <v>3</v>
      </c>
      <c r="I329" s="165"/>
      <c r="J329" s="166">
        <f>ROUND(I329*H329,2)</f>
        <v>0</v>
      </c>
      <c r="K329" s="162" t="s">
        <v>19</v>
      </c>
      <c r="L329" s="167"/>
      <c r="M329" s="168" t="s">
        <v>19</v>
      </c>
      <c r="N329" s="169" t="s">
        <v>47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394</v>
      </c>
      <c r="AT329" s="138" t="s">
        <v>267</v>
      </c>
      <c r="AU329" s="138" t="s">
        <v>86</v>
      </c>
      <c r="AY329" s="16" t="s">
        <v>187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6" t="s">
        <v>84</v>
      </c>
      <c r="BK329" s="139">
        <f>ROUND(I329*H329,2)</f>
        <v>0</v>
      </c>
      <c r="BL329" s="16" t="s">
        <v>298</v>
      </c>
      <c r="BM329" s="138" t="s">
        <v>1678</v>
      </c>
    </row>
    <row r="330" spans="2:65" s="1" customFormat="1" ht="19.2">
      <c r="B330" s="31"/>
      <c r="D330" s="140" t="s">
        <v>196</v>
      </c>
      <c r="F330" s="141" t="s">
        <v>1677</v>
      </c>
      <c r="I330" s="142"/>
      <c r="L330" s="31"/>
      <c r="M330" s="143"/>
      <c r="T330" s="52"/>
      <c r="AT330" s="16" t="s">
        <v>196</v>
      </c>
      <c r="AU330" s="16" t="s">
        <v>86</v>
      </c>
    </row>
    <row r="331" spans="2:65" s="1" customFormat="1" ht="24.15" customHeight="1">
      <c r="B331" s="31"/>
      <c r="C331" s="127" t="s">
        <v>533</v>
      </c>
      <c r="D331" s="127" t="s">
        <v>189</v>
      </c>
      <c r="E331" s="128" t="s">
        <v>1679</v>
      </c>
      <c r="F331" s="129" t="s">
        <v>1680</v>
      </c>
      <c r="G331" s="130" t="s">
        <v>320</v>
      </c>
      <c r="H331" s="131">
        <v>3</v>
      </c>
      <c r="I331" s="132"/>
      <c r="J331" s="133">
        <f>ROUND(I331*H331,2)</f>
        <v>0</v>
      </c>
      <c r="K331" s="129" t="s">
        <v>193</v>
      </c>
      <c r="L331" s="31"/>
      <c r="M331" s="134" t="s">
        <v>19</v>
      </c>
      <c r="N331" s="135" t="s">
        <v>47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298</v>
      </c>
      <c r="AT331" s="138" t="s">
        <v>189</v>
      </c>
      <c r="AU331" s="138" t="s">
        <v>86</v>
      </c>
      <c r="AY331" s="16" t="s">
        <v>187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84</v>
      </c>
      <c r="BK331" s="139">
        <f>ROUND(I331*H331,2)</f>
        <v>0</v>
      </c>
      <c r="BL331" s="16" t="s">
        <v>298</v>
      </c>
      <c r="BM331" s="138" t="s">
        <v>1681</v>
      </c>
    </row>
    <row r="332" spans="2:65" s="1" customFormat="1" ht="19.2">
      <c r="B332" s="31"/>
      <c r="D332" s="140" t="s">
        <v>196</v>
      </c>
      <c r="F332" s="141" t="s">
        <v>1682</v>
      </c>
      <c r="I332" s="142"/>
      <c r="L332" s="31"/>
      <c r="M332" s="143"/>
      <c r="T332" s="52"/>
      <c r="AT332" s="16" t="s">
        <v>196</v>
      </c>
      <c r="AU332" s="16" t="s">
        <v>86</v>
      </c>
    </row>
    <row r="333" spans="2:65" s="1" customFormat="1">
      <c r="B333" s="31"/>
      <c r="D333" s="144" t="s">
        <v>198</v>
      </c>
      <c r="F333" s="145" t="s">
        <v>1683</v>
      </c>
      <c r="I333" s="142"/>
      <c r="L333" s="31"/>
      <c r="M333" s="143"/>
      <c r="T333" s="52"/>
      <c r="AT333" s="16" t="s">
        <v>198</v>
      </c>
      <c r="AU333" s="16" t="s">
        <v>86</v>
      </c>
    </row>
    <row r="334" spans="2:65" s="12" customFormat="1">
      <c r="B334" s="146"/>
      <c r="D334" s="140" t="s">
        <v>200</v>
      </c>
      <c r="E334" s="147" t="s">
        <v>19</v>
      </c>
      <c r="F334" s="148" t="s">
        <v>209</v>
      </c>
      <c r="H334" s="149">
        <v>3</v>
      </c>
      <c r="I334" s="150"/>
      <c r="L334" s="146"/>
      <c r="M334" s="151"/>
      <c r="T334" s="152"/>
      <c r="AT334" s="147" t="s">
        <v>200</v>
      </c>
      <c r="AU334" s="147" t="s">
        <v>86</v>
      </c>
      <c r="AV334" s="12" t="s">
        <v>86</v>
      </c>
      <c r="AW334" s="12" t="s">
        <v>37</v>
      </c>
      <c r="AX334" s="12" t="s">
        <v>84</v>
      </c>
      <c r="AY334" s="147" t="s">
        <v>187</v>
      </c>
    </row>
    <row r="335" spans="2:65" s="1" customFormat="1" ht="24.15" customHeight="1">
      <c r="B335" s="31"/>
      <c r="C335" s="160" t="s">
        <v>538</v>
      </c>
      <c r="D335" s="160" t="s">
        <v>267</v>
      </c>
      <c r="E335" s="161" t="s">
        <v>1684</v>
      </c>
      <c r="F335" s="162" t="s">
        <v>1685</v>
      </c>
      <c r="G335" s="163" t="s">
        <v>320</v>
      </c>
      <c r="H335" s="164">
        <v>3</v>
      </c>
      <c r="I335" s="165"/>
      <c r="J335" s="166">
        <f>ROUND(I335*H335,2)</f>
        <v>0</v>
      </c>
      <c r="K335" s="162" t="s">
        <v>19</v>
      </c>
      <c r="L335" s="167"/>
      <c r="M335" s="168" t="s">
        <v>19</v>
      </c>
      <c r="N335" s="169" t="s">
        <v>47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394</v>
      </c>
      <c r="AT335" s="138" t="s">
        <v>267</v>
      </c>
      <c r="AU335" s="138" t="s">
        <v>86</v>
      </c>
      <c r="AY335" s="16" t="s">
        <v>187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6" t="s">
        <v>84</v>
      </c>
      <c r="BK335" s="139">
        <f>ROUND(I335*H335,2)</f>
        <v>0</v>
      </c>
      <c r="BL335" s="16" t="s">
        <v>298</v>
      </c>
      <c r="BM335" s="138" t="s">
        <v>1686</v>
      </c>
    </row>
    <row r="336" spans="2:65" s="1" customFormat="1" ht="19.2">
      <c r="B336" s="31"/>
      <c r="D336" s="140" t="s">
        <v>196</v>
      </c>
      <c r="F336" s="141" t="s">
        <v>1685</v>
      </c>
      <c r="I336" s="142"/>
      <c r="L336" s="31"/>
      <c r="M336" s="143"/>
      <c r="T336" s="52"/>
      <c r="AT336" s="16" t="s">
        <v>196</v>
      </c>
      <c r="AU336" s="16" t="s">
        <v>86</v>
      </c>
    </row>
    <row r="337" spans="2:65" s="1" customFormat="1" ht="16.5" customHeight="1">
      <c r="B337" s="31"/>
      <c r="C337" s="127" t="s">
        <v>544</v>
      </c>
      <c r="D337" s="127" t="s">
        <v>189</v>
      </c>
      <c r="E337" s="128" t="s">
        <v>1687</v>
      </c>
      <c r="F337" s="129" t="s">
        <v>1688</v>
      </c>
      <c r="G337" s="130" t="s">
        <v>320</v>
      </c>
      <c r="H337" s="131">
        <v>4</v>
      </c>
      <c r="I337" s="132"/>
      <c r="J337" s="133">
        <f>ROUND(I337*H337,2)</f>
        <v>0</v>
      </c>
      <c r="K337" s="129" t="s">
        <v>193</v>
      </c>
      <c r="L337" s="31"/>
      <c r="M337" s="134" t="s">
        <v>19</v>
      </c>
      <c r="N337" s="135" t="s">
        <v>47</v>
      </c>
      <c r="P337" s="136">
        <f>O337*H337</f>
        <v>0</v>
      </c>
      <c r="Q337" s="136">
        <v>0</v>
      </c>
      <c r="R337" s="136">
        <f>Q337*H337</f>
        <v>0</v>
      </c>
      <c r="S337" s="136">
        <v>1.5200000000000001E-3</v>
      </c>
      <c r="T337" s="137">
        <f>S337*H337</f>
        <v>6.0800000000000003E-3</v>
      </c>
      <c r="AR337" s="138" t="s">
        <v>298</v>
      </c>
      <c r="AT337" s="138" t="s">
        <v>189</v>
      </c>
      <c r="AU337" s="138" t="s">
        <v>86</v>
      </c>
      <c r="AY337" s="16" t="s">
        <v>187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6" t="s">
        <v>84</v>
      </c>
      <c r="BK337" s="139">
        <f>ROUND(I337*H337,2)</f>
        <v>0</v>
      </c>
      <c r="BL337" s="16" t="s">
        <v>298</v>
      </c>
      <c r="BM337" s="138" t="s">
        <v>1689</v>
      </c>
    </row>
    <row r="338" spans="2:65" s="1" customFormat="1" ht="19.2">
      <c r="B338" s="31"/>
      <c r="D338" s="140" t="s">
        <v>196</v>
      </c>
      <c r="F338" s="141" t="s">
        <v>1690</v>
      </c>
      <c r="I338" s="142"/>
      <c r="L338" s="31"/>
      <c r="M338" s="143"/>
      <c r="T338" s="52"/>
      <c r="AT338" s="16" t="s">
        <v>196</v>
      </c>
      <c r="AU338" s="16" t="s">
        <v>86</v>
      </c>
    </row>
    <row r="339" spans="2:65" s="1" customFormat="1">
      <c r="B339" s="31"/>
      <c r="D339" s="144" t="s">
        <v>198</v>
      </c>
      <c r="F339" s="145" t="s">
        <v>1691</v>
      </c>
      <c r="I339" s="142"/>
      <c r="L339" s="31"/>
      <c r="M339" s="143"/>
      <c r="T339" s="52"/>
      <c r="AT339" s="16" t="s">
        <v>198</v>
      </c>
      <c r="AU339" s="16" t="s">
        <v>86</v>
      </c>
    </row>
    <row r="340" spans="2:65" s="12" customFormat="1">
      <c r="B340" s="146"/>
      <c r="D340" s="140" t="s">
        <v>200</v>
      </c>
      <c r="E340" s="147" t="s">
        <v>19</v>
      </c>
      <c r="F340" s="148" t="s">
        <v>194</v>
      </c>
      <c r="H340" s="149">
        <v>4</v>
      </c>
      <c r="I340" s="150"/>
      <c r="L340" s="146"/>
      <c r="M340" s="151"/>
      <c r="T340" s="152"/>
      <c r="AT340" s="147" t="s">
        <v>200</v>
      </c>
      <c r="AU340" s="147" t="s">
        <v>86</v>
      </c>
      <c r="AV340" s="12" t="s">
        <v>86</v>
      </c>
      <c r="AW340" s="12" t="s">
        <v>37</v>
      </c>
      <c r="AX340" s="12" t="s">
        <v>84</v>
      </c>
      <c r="AY340" s="147" t="s">
        <v>187</v>
      </c>
    </row>
    <row r="341" spans="2:65" s="1" customFormat="1" ht="24.15" customHeight="1">
      <c r="B341" s="31"/>
      <c r="C341" s="127" t="s">
        <v>550</v>
      </c>
      <c r="D341" s="127" t="s">
        <v>189</v>
      </c>
      <c r="E341" s="128" t="s">
        <v>1692</v>
      </c>
      <c r="F341" s="129" t="s">
        <v>1693</v>
      </c>
      <c r="G341" s="130" t="s">
        <v>320</v>
      </c>
      <c r="H341" s="131">
        <v>3</v>
      </c>
      <c r="I341" s="132"/>
      <c r="J341" s="133">
        <f>ROUND(I341*H341,2)</f>
        <v>0</v>
      </c>
      <c r="K341" s="129" t="s">
        <v>193</v>
      </c>
      <c r="L341" s="31"/>
      <c r="M341" s="134" t="s">
        <v>19</v>
      </c>
      <c r="N341" s="135" t="s">
        <v>47</v>
      </c>
      <c r="P341" s="136">
        <f>O341*H341</f>
        <v>0</v>
      </c>
      <c r="Q341" s="136">
        <v>0</v>
      </c>
      <c r="R341" s="136">
        <f>Q341*H341</f>
        <v>0</v>
      </c>
      <c r="S341" s="136">
        <v>9.5E-4</v>
      </c>
      <c r="T341" s="137">
        <f>S341*H341</f>
        <v>2.8500000000000001E-3</v>
      </c>
      <c r="AR341" s="138" t="s">
        <v>298</v>
      </c>
      <c r="AT341" s="138" t="s">
        <v>189</v>
      </c>
      <c r="AU341" s="138" t="s">
        <v>86</v>
      </c>
      <c r="AY341" s="16" t="s">
        <v>187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6" t="s">
        <v>84</v>
      </c>
      <c r="BK341" s="139">
        <f>ROUND(I341*H341,2)</f>
        <v>0</v>
      </c>
      <c r="BL341" s="16" t="s">
        <v>298</v>
      </c>
      <c r="BM341" s="138" t="s">
        <v>1694</v>
      </c>
    </row>
    <row r="342" spans="2:65" s="1" customFormat="1" ht="19.2">
      <c r="B342" s="31"/>
      <c r="D342" s="140" t="s">
        <v>196</v>
      </c>
      <c r="F342" s="141" t="s">
        <v>1693</v>
      </c>
      <c r="I342" s="142"/>
      <c r="L342" s="31"/>
      <c r="M342" s="143"/>
      <c r="T342" s="52"/>
      <c r="AT342" s="16" t="s">
        <v>196</v>
      </c>
      <c r="AU342" s="16" t="s">
        <v>86</v>
      </c>
    </row>
    <row r="343" spans="2:65" s="1" customFormat="1">
      <c r="B343" s="31"/>
      <c r="D343" s="144" t="s">
        <v>198</v>
      </c>
      <c r="F343" s="145" t="s">
        <v>1695</v>
      </c>
      <c r="I343" s="142"/>
      <c r="L343" s="31"/>
      <c r="M343" s="143"/>
      <c r="T343" s="52"/>
      <c r="AT343" s="16" t="s">
        <v>198</v>
      </c>
      <c r="AU343" s="16" t="s">
        <v>86</v>
      </c>
    </row>
    <row r="344" spans="2:65" s="12" customFormat="1">
      <c r="B344" s="146"/>
      <c r="D344" s="140" t="s">
        <v>200</v>
      </c>
      <c r="E344" s="147" t="s">
        <v>19</v>
      </c>
      <c r="F344" s="148" t="s">
        <v>209</v>
      </c>
      <c r="H344" s="149">
        <v>3</v>
      </c>
      <c r="I344" s="150"/>
      <c r="L344" s="146"/>
      <c r="M344" s="151"/>
      <c r="T344" s="152"/>
      <c r="AT344" s="147" t="s">
        <v>200</v>
      </c>
      <c r="AU344" s="147" t="s">
        <v>86</v>
      </c>
      <c r="AV344" s="12" t="s">
        <v>86</v>
      </c>
      <c r="AW344" s="12" t="s">
        <v>37</v>
      </c>
      <c r="AX344" s="12" t="s">
        <v>84</v>
      </c>
      <c r="AY344" s="147" t="s">
        <v>187</v>
      </c>
    </row>
    <row r="345" spans="2:65" s="1" customFormat="1" ht="24.15" customHeight="1">
      <c r="B345" s="31"/>
      <c r="C345" s="127" t="s">
        <v>554</v>
      </c>
      <c r="D345" s="127" t="s">
        <v>189</v>
      </c>
      <c r="E345" s="128" t="s">
        <v>1696</v>
      </c>
      <c r="F345" s="129" t="s">
        <v>1697</v>
      </c>
      <c r="G345" s="130" t="s">
        <v>320</v>
      </c>
      <c r="H345" s="131">
        <v>3</v>
      </c>
      <c r="I345" s="132"/>
      <c r="J345" s="133">
        <f>ROUND(I345*H345,2)</f>
        <v>0</v>
      </c>
      <c r="K345" s="129" t="s">
        <v>193</v>
      </c>
      <c r="L345" s="31"/>
      <c r="M345" s="134" t="s">
        <v>19</v>
      </c>
      <c r="N345" s="135" t="s">
        <v>47</v>
      </c>
      <c r="P345" s="136">
        <f>O345*H345</f>
        <v>0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298</v>
      </c>
      <c r="AT345" s="138" t="s">
        <v>189</v>
      </c>
      <c r="AU345" s="138" t="s">
        <v>86</v>
      </c>
      <c r="AY345" s="16" t="s">
        <v>187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84</v>
      </c>
      <c r="BK345" s="139">
        <f>ROUND(I345*H345,2)</f>
        <v>0</v>
      </c>
      <c r="BL345" s="16" t="s">
        <v>298</v>
      </c>
      <c r="BM345" s="138" t="s">
        <v>1698</v>
      </c>
    </row>
    <row r="346" spans="2:65" s="1" customFormat="1" ht="19.2">
      <c r="B346" s="31"/>
      <c r="D346" s="140" t="s">
        <v>196</v>
      </c>
      <c r="F346" s="141" t="s">
        <v>1699</v>
      </c>
      <c r="I346" s="142"/>
      <c r="L346" s="31"/>
      <c r="M346" s="143"/>
      <c r="T346" s="52"/>
      <c r="AT346" s="16" t="s">
        <v>196</v>
      </c>
      <c r="AU346" s="16" t="s">
        <v>86</v>
      </c>
    </row>
    <row r="347" spans="2:65" s="1" customFormat="1">
      <c r="B347" s="31"/>
      <c r="D347" s="144" t="s">
        <v>198</v>
      </c>
      <c r="F347" s="145" t="s">
        <v>1700</v>
      </c>
      <c r="I347" s="142"/>
      <c r="L347" s="31"/>
      <c r="M347" s="143"/>
      <c r="T347" s="52"/>
      <c r="AT347" s="16" t="s">
        <v>198</v>
      </c>
      <c r="AU347" s="16" t="s">
        <v>86</v>
      </c>
    </row>
    <row r="348" spans="2:65" s="12" customFormat="1">
      <c r="B348" s="146"/>
      <c r="D348" s="140" t="s">
        <v>200</v>
      </c>
      <c r="E348" s="147" t="s">
        <v>19</v>
      </c>
      <c r="F348" s="148" t="s">
        <v>209</v>
      </c>
      <c r="H348" s="149">
        <v>3</v>
      </c>
      <c r="I348" s="150"/>
      <c r="L348" s="146"/>
      <c r="M348" s="151"/>
      <c r="T348" s="152"/>
      <c r="AT348" s="147" t="s">
        <v>200</v>
      </c>
      <c r="AU348" s="147" t="s">
        <v>86</v>
      </c>
      <c r="AV348" s="12" t="s">
        <v>86</v>
      </c>
      <c r="AW348" s="12" t="s">
        <v>37</v>
      </c>
      <c r="AX348" s="12" t="s">
        <v>84</v>
      </c>
      <c r="AY348" s="147" t="s">
        <v>187</v>
      </c>
    </row>
    <row r="349" spans="2:65" s="1" customFormat="1" ht="16.5" customHeight="1">
      <c r="B349" s="31"/>
      <c r="C349" s="160" t="s">
        <v>560</v>
      </c>
      <c r="D349" s="160" t="s">
        <v>267</v>
      </c>
      <c r="E349" s="161" t="s">
        <v>1701</v>
      </c>
      <c r="F349" s="162" t="s">
        <v>1702</v>
      </c>
      <c r="G349" s="163" t="s">
        <v>320</v>
      </c>
      <c r="H349" s="164">
        <v>3</v>
      </c>
      <c r="I349" s="165"/>
      <c r="J349" s="166">
        <f>ROUND(I349*H349,2)</f>
        <v>0</v>
      </c>
      <c r="K349" s="162" t="s">
        <v>193</v>
      </c>
      <c r="L349" s="167"/>
      <c r="M349" s="168" t="s">
        <v>19</v>
      </c>
      <c r="N349" s="169" t="s">
        <v>47</v>
      </c>
      <c r="P349" s="136">
        <f>O349*H349</f>
        <v>0</v>
      </c>
      <c r="Q349" s="136">
        <v>3.5E-4</v>
      </c>
      <c r="R349" s="136">
        <f>Q349*H349</f>
        <v>1.0499999999999999E-3</v>
      </c>
      <c r="S349" s="136">
        <v>0</v>
      </c>
      <c r="T349" s="137">
        <f>S349*H349</f>
        <v>0</v>
      </c>
      <c r="AR349" s="138" t="s">
        <v>394</v>
      </c>
      <c r="AT349" s="138" t="s">
        <v>267</v>
      </c>
      <c r="AU349" s="138" t="s">
        <v>86</v>
      </c>
      <c r="AY349" s="16" t="s">
        <v>187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84</v>
      </c>
      <c r="BK349" s="139">
        <f>ROUND(I349*H349,2)</f>
        <v>0</v>
      </c>
      <c r="BL349" s="16" t="s">
        <v>298</v>
      </c>
      <c r="BM349" s="138" t="s">
        <v>1703</v>
      </c>
    </row>
    <row r="350" spans="2:65" s="1" customFormat="1">
      <c r="B350" s="31"/>
      <c r="D350" s="140" t="s">
        <v>196</v>
      </c>
      <c r="F350" s="141" t="s">
        <v>1702</v>
      </c>
      <c r="I350" s="142"/>
      <c r="L350" s="31"/>
      <c r="M350" s="143"/>
      <c r="T350" s="52"/>
      <c r="AT350" s="16" t="s">
        <v>196</v>
      </c>
      <c r="AU350" s="16" t="s">
        <v>86</v>
      </c>
    </row>
    <row r="351" spans="2:65" s="1" customFormat="1" ht="24.15" customHeight="1">
      <c r="B351" s="31"/>
      <c r="C351" s="127" t="s">
        <v>564</v>
      </c>
      <c r="D351" s="127" t="s">
        <v>189</v>
      </c>
      <c r="E351" s="128" t="s">
        <v>1704</v>
      </c>
      <c r="F351" s="129" t="s">
        <v>1705</v>
      </c>
      <c r="G351" s="130" t="s">
        <v>320</v>
      </c>
      <c r="H351" s="131">
        <v>4</v>
      </c>
      <c r="I351" s="132"/>
      <c r="J351" s="133">
        <f>ROUND(I351*H351,2)</f>
        <v>0</v>
      </c>
      <c r="K351" s="129" t="s">
        <v>193</v>
      </c>
      <c r="L351" s="31"/>
      <c r="M351" s="134" t="s">
        <v>19</v>
      </c>
      <c r="N351" s="135" t="s">
        <v>47</v>
      </c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AR351" s="138" t="s">
        <v>298</v>
      </c>
      <c r="AT351" s="138" t="s">
        <v>189</v>
      </c>
      <c r="AU351" s="138" t="s">
        <v>86</v>
      </c>
      <c r="AY351" s="16" t="s">
        <v>187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6" t="s">
        <v>84</v>
      </c>
      <c r="BK351" s="139">
        <f>ROUND(I351*H351,2)</f>
        <v>0</v>
      </c>
      <c r="BL351" s="16" t="s">
        <v>298</v>
      </c>
      <c r="BM351" s="138" t="s">
        <v>1706</v>
      </c>
    </row>
    <row r="352" spans="2:65" s="1" customFormat="1" ht="19.2">
      <c r="B352" s="31"/>
      <c r="D352" s="140" t="s">
        <v>196</v>
      </c>
      <c r="F352" s="141" t="s">
        <v>1707</v>
      </c>
      <c r="I352" s="142"/>
      <c r="L352" s="31"/>
      <c r="M352" s="143"/>
      <c r="T352" s="52"/>
      <c r="AT352" s="16" t="s">
        <v>196</v>
      </c>
      <c r="AU352" s="16" t="s">
        <v>86</v>
      </c>
    </row>
    <row r="353" spans="2:65" s="1" customFormat="1">
      <c r="B353" s="31"/>
      <c r="D353" s="144" t="s">
        <v>198</v>
      </c>
      <c r="F353" s="145" t="s">
        <v>1708</v>
      </c>
      <c r="I353" s="142"/>
      <c r="L353" s="31"/>
      <c r="M353" s="143"/>
      <c r="T353" s="52"/>
      <c r="AT353" s="16" t="s">
        <v>198</v>
      </c>
      <c r="AU353" s="16" t="s">
        <v>86</v>
      </c>
    </row>
    <row r="354" spans="2:65" s="12" customFormat="1">
      <c r="B354" s="146"/>
      <c r="D354" s="140" t="s">
        <v>200</v>
      </c>
      <c r="E354" s="147" t="s">
        <v>19</v>
      </c>
      <c r="F354" s="148" t="s">
        <v>194</v>
      </c>
      <c r="H354" s="149">
        <v>4</v>
      </c>
      <c r="I354" s="150"/>
      <c r="L354" s="146"/>
      <c r="M354" s="151"/>
      <c r="T354" s="152"/>
      <c r="AT354" s="147" t="s">
        <v>200</v>
      </c>
      <c r="AU354" s="147" t="s">
        <v>86</v>
      </c>
      <c r="AV354" s="12" t="s">
        <v>86</v>
      </c>
      <c r="AW354" s="12" t="s">
        <v>37</v>
      </c>
      <c r="AX354" s="12" t="s">
        <v>84</v>
      </c>
      <c r="AY354" s="147" t="s">
        <v>187</v>
      </c>
    </row>
    <row r="355" spans="2:65" s="1" customFormat="1" ht="16.5" customHeight="1">
      <c r="B355" s="31"/>
      <c r="C355" s="160" t="s">
        <v>571</v>
      </c>
      <c r="D355" s="160" t="s">
        <v>267</v>
      </c>
      <c r="E355" s="161" t="s">
        <v>1709</v>
      </c>
      <c r="F355" s="162" t="s">
        <v>1710</v>
      </c>
      <c r="G355" s="163" t="s">
        <v>320</v>
      </c>
      <c r="H355" s="164">
        <v>4</v>
      </c>
      <c r="I355" s="165"/>
      <c r="J355" s="166">
        <f>ROUND(I355*H355,2)</f>
        <v>0</v>
      </c>
      <c r="K355" s="162" t="s">
        <v>19</v>
      </c>
      <c r="L355" s="167"/>
      <c r="M355" s="168" t="s">
        <v>19</v>
      </c>
      <c r="N355" s="169" t="s">
        <v>47</v>
      </c>
      <c r="P355" s="136">
        <f>O355*H355</f>
        <v>0</v>
      </c>
      <c r="Q355" s="136">
        <v>4.0000000000000003E-5</v>
      </c>
      <c r="R355" s="136">
        <f>Q355*H355</f>
        <v>1.6000000000000001E-4</v>
      </c>
      <c r="S355" s="136">
        <v>0</v>
      </c>
      <c r="T355" s="137">
        <f>S355*H355</f>
        <v>0</v>
      </c>
      <c r="AR355" s="138" t="s">
        <v>394</v>
      </c>
      <c r="AT355" s="138" t="s">
        <v>267</v>
      </c>
      <c r="AU355" s="138" t="s">
        <v>86</v>
      </c>
      <c r="AY355" s="16" t="s">
        <v>187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6" t="s">
        <v>84</v>
      </c>
      <c r="BK355" s="139">
        <f>ROUND(I355*H355,2)</f>
        <v>0</v>
      </c>
      <c r="BL355" s="16" t="s">
        <v>298</v>
      </c>
      <c r="BM355" s="138" t="s">
        <v>1711</v>
      </c>
    </row>
    <row r="356" spans="2:65" s="1" customFormat="1">
      <c r="B356" s="31"/>
      <c r="D356" s="140" t="s">
        <v>196</v>
      </c>
      <c r="F356" s="141" t="s">
        <v>1710</v>
      </c>
      <c r="I356" s="142"/>
      <c r="L356" s="31"/>
      <c r="M356" s="143"/>
      <c r="T356" s="52"/>
      <c r="AT356" s="16" t="s">
        <v>196</v>
      </c>
      <c r="AU356" s="16" t="s">
        <v>86</v>
      </c>
    </row>
    <row r="357" spans="2:65" s="1" customFormat="1" ht="24.15" customHeight="1">
      <c r="B357" s="31"/>
      <c r="C357" s="127" t="s">
        <v>578</v>
      </c>
      <c r="D357" s="127" t="s">
        <v>189</v>
      </c>
      <c r="E357" s="128" t="s">
        <v>1712</v>
      </c>
      <c r="F357" s="129" t="s">
        <v>1713</v>
      </c>
      <c r="G357" s="130" t="s">
        <v>460</v>
      </c>
      <c r="H357" s="131">
        <v>4</v>
      </c>
      <c r="I357" s="132"/>
      <c r="J357" s="133">
        <f>ROUND(I357*H357,2)</f>
        <v>0</v>
      </c>
      <c r="K357" s="129" t="s">
        <v>193</v>
      </c>
      <c r="L357" s="31"/>
      <c r="M357" s="134" t="s">
        <v>19</v>
      </c>
      <c r="N357" s="135" t="s">
        <v>47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298</v>
      </c>
      <c r="AT357" s="138" t="s">
        <v>189</v>
      </c>
      <c r="AU357" s="138" t="s">
        <v>86</v>
      </c>
      <c r="AY357" s="16" t="s">
        <v>187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84</v>
      </c>
      <c r="BK357" s="139">
        <f>ROUND(I357*H357,2)</f>
        <v>0</v>
      </c>
      <c r="BL357" s="16" t="s">
        <v>298</v>
      </c>
      <c r="BM357" s="138" t="s">
        <v>1714</v>
      </c>
    </row>
    <row r="358" spans="2:65" s="1" customFormat="1" ht="28.8">
      <c r="B358" s="31"/>
      <c r="D358" s="140" t="s">
        <v>196</v>
      </c>
      <c r="F358" s="141" t="s">
        <v>1715</v>
      </c>
      <c r="I358" s="142"/>
      <c r="L358" s="31"/>
      <c r="M358" s="143"/>
      <c r="T358" s="52"/>
      <c r="AT358" s="16" t="s">
        <v>196</v>
      </c>
      <c r="AU358" s="16" t="s">
        <v>86</v>
      </c>
    </row>
    <row r="359" spans="2:65" s="1" customFormat="1">
      <c r="B359" s="31"/>
      <c r="D359" s="144" t="s">
        <v>198</v>
      </c>
      <c r="F359" s="145" t="s">
        <v>1716</v>
      </c>
      <c r="I359" s="142"/>
      <c r="L359" s="31"/>
      <c r="M359" s="143"/>
      <c r="T359" s="52"/>
      <c r="AT359" s="16" t="s">
        <v>198</v>
      </c>
      <c r="AU359" s="16" t="s">
        <v>86</v>
      </c>
    </row>
    <row r="360" spans="2:65" s="12" customFormat="1">
      <c r="B360" s="146"/>
      <c r="D360" s="140" t="s">
        <v>200</v>
      </c>
      <c r="E360" s="147" t="s">
        <v>1717</v>
      </c>
      <c r="F360" s="148" t="s">
        <v>1718</v>
      </c>
      <c r="H360" s="149">
        <v>4</v>
      </c>
      <c r="I360" s="150"/>
      <c r="L360" s="146"/>
      <c r="M360" s="151"/>
      <c r="T360" s="152"/>
      <c r="AT360" s="147" t="s">
        <v>200</v>
      </c>
      <c r="AU360" s="147" t="s">
        <v>86</v>
      </c>
      <c r="AV360" s="12" t="s">
        <v>86</v>
      </c>
      <c r="AW360" s="12" t="s">
        <v>37</v>
      </c>
      <c r="AX360" s="12" t="s">
        <v>84</v>
      </c>
      <c r="AY360" s="147" t="s">
        <v>187</v>
      </c>
    </row>
    <row r="361" spans="2:65" s="1" customFormat="1" ht="16.5" customHeight="1">
      <c r="B361" s="31"/>
      <c r="C361" s="160" t="s">
        <v>585</v>
      </c>
      <c r="D361" s="160" t="s">
        <v>267</v>
      </c>
      <c r="E361" s="161" t="s">
        <v>1719</v>
      </c>
      <c r="F361" s="162" t="s">
        <v>1720</v>
      </c>
      <c r="G361" s="163" t="s">
        <v>288</v>
      </c>
      <c r="H361" s="164">
        <v>2.48</v>
      </c>
      <c r="I361" s="165"/>
      <c r="J361" s="166">
        <f>ROUND(I361*H361,2)</f>
        <v>0</v>
      </c>
      <c r="K361" s="162" t="s">
        <v>193</v>
      </c>
      <c r="L361" s="167"/>
      <c r="M361" s="168" t="s">
        <v>19</v>
      </c>
      <c r="N361" s="169" t="s">
        <v>47</v>
      </c>
      <c r="P361" s="136">
        <f>O361*H361</f>
        <v>0</v>
      </c>
      <c r="Q361" s="136">
        <v>1E-3</v>
      </c>
      <c r="R361" s="136">
        <f>Q361*H361</f>
        <v>2.48E-3</v>
      </c>
      <c r="S361" s="136">
        <v>0</v>
      </c>
      <c r="T361" s="137">
        <f>S361*H361</f>
        <v>0</v>
      </c>
      <c r="AR361" s="138" t="s">
        <v>394</v>
      </c>
      <c r="AT361" s="138" t="s">
        <v>267</v>
      </c>
      <c r="AU361" s="138" t="s">
        <v>86</v>
      </c>
      <c r="AY361" s="16" t="s">
        <v>187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6" t="s">
        <v>84</v>
      </c>
      <c r="BK361" s="139">
        <f>ROUND(I361*H361,2)</f>
        <v>0</v>
      </c>
      <c r="BL361" s="16" t="s">
        <v>298</v>
      </c>
      <c r="BM361" s="138" t="s">
        <v>1721</v>
      </c>
    </row>
    <row r="362" spans="2:65" s="1" customFormat="1">
      <c r="B362" s="31"/>
      <c r="D362" s="140" t="s">
        <v>196</v>
      </c>
      <c r="F362" s="141" t="s">
        <v>1720</v>
      </c>
      <c r="I362" s="142"/>
      <c r="L362" s="31"/>
      <c r="M362" s="143"/>
      <c r="T362" s="52"/>
      <c r="AT362" s="16" t="s">
        <v>196</v>
      </c>
      <c r="AU362" s="16" t="s">
        <v>86</v>
      </c>
    </row>
    <row r="363" spans="2:65" s="1" customFormat="1" ht="24.15" customHeight="1">
      <c r="B363" s="31"/>
      <c r="C363" s="127" t="s">
        <v>589</v>
      </c>
      <c r="D363" s="127" t="s">
        <v>189</v>
      </c>
      <c r="E363" s="128" t="s">
        <v>1722</v>
      </c>
      <c r="F363" s="129" t="s">
        <v>1723</v>
      </c>
      <c r="G363" s="130" t="s">
        <v>460</v>
      </c>
      <c r="H363" s="131">
        <v>160</v>
      </c>
      <c r="I363" s="132"/>
      <c r="J363" s="133">
        <f>ROUND(I363*H363,2)</f>
        <v>0</v>
      </c>
      <c r="K363" s="129" t="s">
        <v>193</v>
      </c>
      <c r="L363" s="31"/>
      <c r="M363" s="134" t="s">
        <v>19</v>
      </c>
      <c r="N363" s="135" t="s">
        <v>47</v>
      </c>
      <c r="P363" s="136">
        <f>O363*H363</f>
        <v>0</v>
      </c>
      <c r="Q363" s="136">
        <v>0</v>
      </c>
      <c r="R363" s="136">
        <f>Q363*H363</f>
        <v>0</v>
      </c>
      <c r="S363" s="136">
        <v>0</v>
      </c>
      <c r="T363" s="137">
        <f>S363*H363</f>
        <v>0</v>
      </c>
      <c r="AR363" s="138" t="s">
        <v>194</v>
      </c>
      <c r="AT363" s="138" t="s">
        <v>189</v>
      </c>
      <c r="AU363" s="138" t="s">
        <v>86</v>
      </c>
      <c r="AY363" s="16" t="s">
        <v>187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6" t="s">
        <v>84</v>
      </c>
      <c r="BK363" s="139">
        <f>ROUND(I363*H363,2)</f>
        <v>0</v>
      </c>
      <c r="BL363" s="16" t="s">
        <v>194</v>
      </c>
      <c r="BM363" s="138" t="s">
        <v>1724</v>
      </c>
    </row>
    <row r="364" spans="2:65" s="1" customFormat="1" ht="28.8">
      <c r="B364" s="31"/>
      <c r="D364" s="140" t="s">
        <v>196</v>
      </c>
      <c r="F364" s="141" t="s">
        <v>1725</v>
      </c>
      <c r="I364" s="142"/>
      <c r="L364" s="31"/>
      <c r="M364" s="143"/>
      <c r="T364" s="52"/>
      <c r="AT364" s="16" t="s">
        <v>196</v>
      </c>
      <c r="AU364" s="16" t="s">
        <v>86</v>
      </c>
    </row>
    <row r="365" spans="2:65" s="1" customFormat="1">
      <c r="B365" s="31"/>
      <c r="D365" s="144" t="s">
        <v>198</v>
      </c>
      <c r="F365" s="145" t="s">
        <v>1726</v>
      </c>
      <c r="I365" s="142"/>
      <c r="L365" s="31"/>
      <c r="M365" s="143"/>
      <c r="T365" s="52"/>
      <c r="AT365" s="16" t="s">
        <v>198</v>
      </c>
      <c r="AU365" s="16" t="s">
        <v>86</v>
      </c>
    </row>
    <row r="366" spans="2:65" s="12" customFormat="1">
      <c r="B366" s="146"/>
      <c r="D366" s="140" t="s">
        <v>200</v>
      </c>
      <c r="E366" s="147" t="s">
        <v>1727</v>
      </c>
      <c r="F366" s="148" t="s">
        <v>1728</v>
      </c>
      <c r="H366" s="149">
        <v>160</v>
      </c>
      <c r="I366" s="150"/>
      <c r="L366" s="146"/>
      <c r="M366" s="151"/>
      <c r="T366" s="152"/>
      <c r="AT366" s="147" t="s">
        <v>200</v>
      </c>
      <c r="AU366" s="147" t="s">
        <v>86</v>
      </c>
      <c r="AV366" s="12" t="s">
        <v>86</v>
      </c>
      <c r="AW366" s="12" t="s">
        <v>37</v>
      </c>
      <c r="AX366" s="12" t="s">
        <v>84</v>
      </c>
      <c r="AY366" s="147" t="s">
        <v>187</v>
      </c>
    </row>
    <row r="367" spans="2:65" s="1" customFormat="1" ht="16.5" customHeight="1">
      <c r="B367" s="31"/>
      <c r="C367" s="160" t="s">
        <v>595</v>
      </c>
      <c r="D367" s="160" t="s">
        <v>267</v>
      </c>
      <c r="E367" s="161" t="s">
        <v>1729</v>
      </c>
      <c r="F367" s="162" t="s">
        <v>1730</v>
      </c>
      <c r="G367" s="163" t="s">
        <v>288</v>
      </c>
      <c r="H367" s="164">
        <v>152</v>
      </c>
      <c r="I367" s="165"/>
      <c r="J367" s="166">
        <f>ROUND(I367*H367,2)</f>
        <v>0</v>
      </c>
      <c r="K367" s="162" t="s">
        <v>193</v>
      </c>
      <c r="L367" s="167"/>
      <c r="M367" s="168" t="s">
        <v>19</v>
      </c>
      <c r="N367" s="169" t="s">
        <v>47</v>
      </c>
      <c r="P367" s="136">
        <f>O367*H367</f>
        <v>0</v>
      </c>
      <c r="Q367" s="136">
        <v>1E-3</v>
      </c>
      <c r="R367" s="136">
        <f>Q367*H367</f>
        <v>0.152</v>
      </c>
      <c r="S367" s="136">
        <v>0</v>
      </c>
      <c r="T367" s="137">
        <f>S367*H367</f>
        <v>0</v>
      </c>
      <c r="AR367" s="138" t="s">
        <v>243</v>
      </c>
      <c r="AT367" s="138" t="s">
        <v>267</v>
      </c>
      <c r="AU367" s="138" t="s">
        <v>86</v>
      </c>
      <c r="AY367" s="16" t="s">
        <v>187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84</v>
      </c>
      <c r="BK367" s="139">
        <f>ROUND(I367*H367,2)</f>
        <v>0</v>
      </c>
      <c r="BL367" s="16" t="s">
        <v>194</v>
      </c>
      <c r="BM367" s="138" t="s">
        <v>1731</v>
      </c>
    </row>
    <row r="368" spans="2:65" s="1" customFormat="1">
      <c r="B368" s="31"/>
      <c r="D368" s="140" t="s">
        <v>196</v>
      </c>
      <c r="F368" s="141" t="s">
        <v>1730</v>
      </c>
      <c r="I368" s="142"/>
      <c r="L368" s="31"/>
      <c r="M368" s="143"/>
      <c r="T368" s="52"/>
      <c r="AT368" s="16" t="s">
        <v>196</v>
      </c>
      <c r="AU368" s="16" t="s">
        <v>86</v>
      </c>
    </row>
    <row r="369" spans="2:65" s="1" customFormat="1" ht="16.5" customHeight="1">
      <c r="B369" s="31"/>
      <c r="C369" s="127" t="s">
        <v>599</v>
      </c>
      <c r="D369" s="127" t="s">
        <v>189</v>
      </c>
      <c r="E369" s="128" t="s">
        <v>1732</v>
      </c>
      <c r="F369" s="129" t="s">
        <v>1733</v>
      </c>
      <c r="G369" s="130" t="s">
        <v>320</v>
      </c>
      <c r="H369" s="131">
        <v>1</v>
      </c>
      <c r="I369" s="132"/>
      <c r="J369" s="133">
        <f>ROUND(I369*H369,2)</f>
        <v>0</v>
      </c>
      <c r="K369" s="129" t="s">
        <v>193</v>
      </c>
      <c r="L369" s="31"/>
      <c r="M369" s="134" t="s">
        <v>19</v>
      </c>
      <c r="N369" s="135" t="s">
        <v>47</v>
      </c>
      <c r="P369" s="136">
        <f>O369*H369</f>
        <v>0</v>
      </c>
      <c r="Q369" s="136">
        <v>0</v>
      </c>
      <c r="R369" s="136">
        <f>Q369*H369</f>
        <v>0</v>
      </c>
      <c r="S369" s="136">
        <v>0</v>
      </c>
      <c r="T369" s="137">
        <f>S369*H369</f>
        <v>0</v>
      </c>
      <c r="AR369" s="138" t="s">
        <v>298</v>
      </c>
      <c r="AT369" s="138" t="s">
        <v>189</v>
      </c>
      <c r="AU369" s="138" t="s">
        <v>86</v>
      </c>
      <c r="AY369" s="16" t="s">
        <v>187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84</v>
      </c>
      <c r="BK369" s="139">
        <f>ROUND(I369*H369,2)</f>
        <v>0</v>
      </c>
      <c r="BL369" s="16" t="s">
        <v>298</v>
      </c>
      <c r="BM369" s="138" t="s">
        <v>1734</v>
      </c>
    </row>
    <row r="370" spans="2:65" s="1" customFormat="1">
      <c r="B370" s="31"/>
      <c r="D370" s="140" t="s">
        <v>196</v>
      </c>
      <c r="F370" s="141" t="s">
        <v>1735</v>
      </c>
      <c r="I370" s="142"/>
      <c r="L370" s="31"/>
      <c r="M370" s="143"/>
      <c r="T370" s="52"/>
      <c r="AT370" s="16" t="s">
        <v>196</v>
      </c>
      <c r="AU370" s="16" t="s">
        <v>86</v>
      </c>
    </row>
    <row r="371" spans="2:65" s="1" customFormat="1">
      <c r="B371" s="31"/>
      <c r="D371" s="144" t="s">
        <v>198</v>
      </c>
      <c r="F371" s="145" t="s">
        <v>1736</v>
      </c>
      <c r="I371" s="142"/>
      <c r="L371" s="31"/>
      <c r="M371" s="143"/>
      <c r="T371" s="52"/>
      <c r="AT371" s="16" t="s">
        <v>198</v>
      </c>
      <c r="AU371" s="16" t="s">
        <v>86</v>
      </c>
    </row>
    <row r="372" spans="2:65" s="12" customFormat="1">
      <c r="B372" s="146"/>
      <c r="D372" s="140" t="s">
        <v>200</v>
      </c>
      <c r="E372" s="147" t="s">
        <v>19</v>
      </c>
      <c r="F372" s="148" t="s">
        <v>84</v>
      </c>
      <c r="H372" s="149">
        <v>1</v>
      </c>
      <c r="I372" s="150"/>
      <c r="L372" s="146"/>
      <c r="M372" s="151"/>
      <c r="T372" s="152"/>
      <c r="AT372" s="147" t="s">
        <v>200</v>
      </c>
      <c r="AU372" s="147" t="s">
        <v>86</v>
      </c>
      <c r="AV372" s="12" t="s">
        <v>86</v>
      </c>
      <c r="AW372" s="12" t="s">
        <v>37</v>
      </c>
      <c r="AX372" s="12" t="s">
        <v>84</v>
      </c>
      <c r="AY372" s="147" t="s">
        <v>187</v>
      </c>
    </row>
    <row r="373" spans="2:65" s="1" customFormat="1" ht="16.5" customHeight="1">
      <c r="B373" s="31"/>
      <c r="C373" s="160" t="s">
        <v>603</v>
      </c>
      <c r="D373" s="160" t="s">
        <v>267</v>
      </c>
      <c r="E373" s="161" t="s">
        <v>1737</v>
      </c>
      <c r="F373" s="162" t="s">
        <v>1738</v>
      </c>
      <c r="G373" s="163" t="s">
        <v>320</v>
      </c>
      <c r="H373" s="164">
        <v>1</v>
      </c>
      <c r="I373" s="165"/>
      <c r="J373" s="166">
        <f>ROUND(I373*H373,2)</f>
        <v>0</v>
      </c>
      <c r="K373" s="162" t="s">
        <v>193</v>
      </c>
      <c r="L373" s="167"/>
      <c r="M373" s="168" t="s">
        <v>19</v>
      </c>
      <c r="N373" s="169" t="s">
        <v>47</v>
      </c>
      <c r="P373" s="136">
        <f>O373*H373</f>
        <v>0</v>
      </c>
      <c r="Q373" s="136">
        <v>2.3000000000000001E-4</v>
      </c>
      <c r="R373" s="136">
        <f>Q373*H373</f>
        <v>2.3000000000000001E-4</v>
      </c>
      <c r="S373" s="136">
        <v>0</v>
      </c>
      <c r="T373" s="137">
        <f>S373*H373</f>
        <v>0</v>
      </c>
      <c r="AR373" s="138" t="s">
        <v>394</v>
      </c>
      <c r="AT373" s="138" t="s">
        <v>267</v>
      </c>
      <c r="AU373" s="138" t="s">
        <v>86</v>
      </c>
      <c r="AY373" s="16" t="s">
        <v>187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84</v>
      </c>
      <c r="BK373" s="139">
        <f>ROUND(I373*H373,2)</f>
        <v>0</v>
      </c>
      <c r="BL373" s="16" t="s">
        <v>298</v>
      </c>
      <c r="BM373" s="138" t="s">
        <v>1739</v>
      </c>
    </row>
    <row r="374" spans="2:65" s="1" customFormat="1">
      <c r="B374" s="31"/>
      <c r="D374" s="140" t="s">
        <v>196</v>
      </c>
      <c r="F374" s="141" t="s">
        <v>1738</v>
      </c>
      <c r="I374" s="142"/>
      <c r="L374" s="31"/>
      <c r="M374" s="143"/>
      <c r="T374" s="52"/>
      <c r="AT374" s="16" t="s">
        <v>196</v>
      </c>
      <c r="AU374" s="16" t="s">
        <v>86</v>
      </c>
    </row>
    <row r="375" spans="2:65" s="1" customFormat="1" ht="16.5" customHeight="1">
      <c r="B375" s="31"/>
      <c r="C375" s="127" t="s">
        <v>607</v>
      </c>
      <c r="D375" s="127" t="s">
        <v>189</v>
      </c>
      <c r="E375" s="128" t="s">
        <v>1740</v>
      </c>
      <c r="F375" s="129" t="s">
        <v>1741</v>
      </c>
      <c r="G375" s="130" t="s">
        <v>320</v>
      </c>
      <c r="H375" s="131">
        <v>4</v>
      </c>
      <c r="I375" s="132"/>
      <c r="J375" s="133">
        <f>ROUND(I375*H375,2)</f>
        <v>0</v>
      </c>
      <c r="K375" s="129" t="s">
        <v>193</v>
      </c>
      <c r="L375" s="31"/>
      <c r="M375" s="134" t="s">
        <v>19</v>
      </c>
      <c r="N375" s="135" t="s">
        <v>47</v>
      </c>
      <c r="P375" s="136">
        <f>O375*H375</f>
        <v>0</v>
      </c>
      <c r="Q375" s="136">
        <v>0</v>
      </c>
      <c r="R375" s="136">
        <f>Q375*H375</f>
        <v>0</v>
      </c>
      <c r="S375" s="136">
        <v>0</v>
      </c>
      <c r="T375" s="137">
        <f>S375*H375</f>
        <v>0</v>
      </c>
      <c r="AR375" s="138" t="s">
        <v>298</v>
      </c>
      <c r="AT375" s="138" t="s">
        <v>189</v>
      </c>
      <c r="AU375" s="138" t="s">
        <v>86</v>
      </c>
      <c r="AY375" s="16" t="s">
        <v>187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6" t="s">
        <v>84</v>
      </c>
      <c r="BK375" s="139">
        <f>ROUND(I375*H375,2)</f>
        <v>0</v>
      </c>
      <c r="BL375" s="16" t="s">
        <v>298</v>
      </c>
      <c r="BM375" s="138" t="s">
        <v>1742</v>
      </c>
    </row>
    <row r="376" spans="2:65" s="1" customFormat="1">
      <c r="B376" s="31"/>
      <c r="D376" s="140" t="s">
        <v>196</v>
      </c>
      <c r="F376" s="141" t="s">
        <v>1743</v>
      </c>
      <c r="I376" s="142"/>
      <c r="L376" s="31"/>
      <c r="M376" s="143"/>
      <c r="T376" s="52"/>
      <c r="AT376" s="16" t="s">
        <v>196</v>
      </c>
      <c r="AU376" s="16" t="s">
        <v>86</v>
      </c>
    </row>
    <row r="377" spans="2:65" s="1" customFormat="1">
      <c r="B377" s="31"/>
      <c r="D377" s="144" t="s">
        <v>198</v>
      </c>
      <c r="F377" s="145" t="s">
        <v>1744</v>
      </c>
      <c r="I377" s="142"/>
      <c r="L377" s="31"/>
      <c r="M377" s="143"/>
      <c r="T377" s="52"/>
      <c r="AT377" s="16" t="s">
        <v>198</v>
      </c>
      <c r="AU377" s="16" t="s">
        <v>86</v>
      </c>
    </row>
    <row r="378" spans="2:65" s="12" customFormat="1">
      <c r="B378" s="146"/>
      <c r="D378" s="140" t="s">
        <v>200</v>
      </c>
      <c r="E378" s="147" t="s">
        <v>19</v>
      </c>
      <c r="F378" s="148" t="s">
        <v>1718</v>
      </c>
      <c r="H378" s="149">
        <v>4</v>
      </c>
      <c r="I378" s="150"/>
      <c r="L378" s="146"/>
      <c r="M378" s="151"/>
      <c r="T378" s="152"/>
      <c r="AT378" s="147" t="s">
        <v>200</v>
      </c>
      <c r="AU378" s="147" t="s">
        <v>86</v>
      </c>
      <c r="AV378" s="12" t="s">
        <v>86</v>
      </c>
      <c r="AW378" s="12" t="s">
        <v>37</v>
      </c>
      <c r="AX378" s="12" t="s">
        <v>84</v>
      </c>
      <c r="AY378" s="147" t="s">
        <v>187</v>
      </c>
    </row>
    <row r="379" spans="2:65" s="1" customFormat="1" ht="24.15" customHeight="1">
      <c r="B379" s="31"/>
      <c r="C379" s="160" t="s">
        <v>613</v>
      </c>
      <c r="D379" s="160" t="s">
        <v>267</v>
      </c>
      <c r="E379" s="161" t="s">
        <v>1745</v>
      </c>
      <c r="F379" s="162" t="s">
        <v>1746</v>
      </c>
      <c r="G379" s="163" t="s">
        <v>320</v>
      </c>
      <c r="H379" s="164">
        <v>4</v>
      </c>
      <c r="I379" s="165"/>
      <c r="J379" s="166">
        <f>ROUND(I379*H379,2)</f>
        <v>0</v>
      </c>
      <c r="K379" s="162" t="s">
        <v>193</v>
      </c>
      <c r="L379" s="167"/>
      <c r="M379" s="168" t="s">
        <v>19</v>
      </c>
      <c r="N379" s="169" t="s">
        <v>47</v>
      </c>
      <c r="P379" s="136">
        <f>O379*H379</f>
        <v>0</v>
      </c>
      <c r="Q379" s="136">
        <v>2.5999999999999998E-4</v>
      </c>
      <c r="R379" s="136">
        <f>Q379*H379</f>
        <v>1.0399999999999999E-3</v>
      </c>
      <c r="S379" s="136">
        <v>0</v>
      </c>
      <c r="T379" s="137">
        <f>S379*H379</f>
        <v>0</v>
      </c>
      <c r="AR379" s="138" t="s">
        <v>394</v>
      </c>
      <c r="AT379" s="138" t="s">
        <v>267</v>
      </c>
      <c r="AU379" s="138" t="s">
        <v>86</v>
      </c>
      <c r="AY379" s="16" t="s">
        <v>187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6" t="s">
        <v>84</v>
      </c>
      <c r="BK379" s="139">
        <f>ROUND(I379*H379,2)</f>
        <v>0</v>
      </c>
      <c r="BL379" s="16" t="s">
        <v>298</v>
      </c>
      <c r="BM379" s="138" t="s">
        <v>1747</v>
      </c>
    </row>
    <row r="380" spans="2:65" s="1" customFormat="1">
      <c r="B380" s="31"/>
      <c r="D380" s="140" t="s">
        <v>196</v>
      </c>
      <c r="F380" s="141" t="s">
        <v>1746</v>
      </c>
      <c r="I380" s="142"/>
      <c r="L380" s="31"/>
      <c r="M380" s="143"/>
      <c r="T380" s="52"/>
      <c r="AT380" s="16" t="s">
        <v>196</v>
      </c>
      <c r="AU380" s="16" t="s">
        <v>86</v>
      </c>
    </row>
    <row r="381" spans="2:65" s="1" customFormat="1" ht="16.5" customHeight="1">
      <c r="B381" s="31"/>
      <c r="C381" s="127" t="s">
        <v>620</v>
      </c>
      <c r="D381" s="127" t="s">
        <v>189</v>
      </c>
      <c r="E381" s="128" t="s">
        <v>1748</v>
      </c>
      <c r="F381" s="129" t="s">
        <v>1749</v>
      </c>
      <c r="G381" s="130" t="s">
        <v>320</v>
      </c>
      <c r="H381" s="131">
        <v>7</v>
      </c>
      <c r="I381" s="132"/>
      <c r="J381" s="133">
        <f>ROUND(I381*H381,2)</f>
        <v>0</v>
      </c>
      <c r="K381" s="129" t="s">
        <v>19</v>
      </c>
      <c r="L381" s="31"/>
      <c r="M381" s="134" t="s">
        <v>19</v>
      </c>
      <c r="N381" s="135" t="s">
        <v>47</v>
      </c>
      <c r="P381" s="136">
        <f>O381*H381</f>
        <v>0</v>
      </c>
      <c r="Q381" s="136">
        <v>8.0000000000000004E-4</v>
      </c>
      <c r="R381" s="136">
        <f>Q381*H381</f>
        <v>5.5999999999999999E-3</v>
      </c>
      <c r="S381" s="136">
        <v>0</v>
      </c>
      <c r="T381" s="137">
        <f>S381*H381</f>
        <v>0</v>
      </c>
      <c r="AR381" s="138" t="s">
        <v>194</v>
      </c>
      <c r="AT381" s="138" t="s">
        <v>189</v>
      </c>
      <c r="AU381" s="138" t="s">
        <v>86</v>
      </c>
      <c r="AY381" s="16" t="s">
        <v>187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84</v>
      </c>
      <c r="BK381" s="139">
        <f>ROUND(I381*H381,2)</f>
        <v>0</v>
      </c>
      <c r="BL381" s="16" t="s">
        <v>194</v>
      </c>
      <c r="BM381" s="138" t="s">
        <v>1750</v>
      </c>
    </row>
    <row r="382" spans="2:65" s="1" customFormat="1" ht="19.2">
      <c r="B382" s="31"/>
      <c r="D382" s="140" t="s">
        <v>196</v>
      </c>
      <c r="F382" s="141" t="s">
        <v>1751</v>
      </c>
      <c r="I382" s="142"/>
      <c r="L382" s="31"/>
      <c r="M382" s="143"/>
      <c r="T382" s="52"/>
      <c r="AT382" s="16" t="s">
        <v>196</v>
      </c>
      <c r="AU382" s="16" t="s">
        <v>86</v>
      </c>
    </row>
    <row r="383" spans="2:65" s="12" customFormat="1">
      <c r="B383" s="146"/>
      <c r="D383" s="140" t="s">
        <v>200</v>
      </c>
      <c r="E383" s="147" t="s">
        <v>19</v>
      </c>
      <c r="F383" s="148" t="s">
        <v>1752</v>
      </c>
      <c r="H383" s="149">
        <v>7</v>
      </c>
      <c r="I383" s="150"/>
      <c r="L383" s="146"/>
      <c r="M383" s="151"/>
      <c r="T383" s="152"/>
      <c r="AT383" s="147" t="s">
        <v>200</v>
      </c>
      <c r="AU383" s="147" t="s">
        <v>86</v>
      </c>
      <c r="AV383" s="12" t="s">
        <v>86</v>
      </c>
      <c r="AW383" s="12" t="s">
        <v>37</v>
      </c>
      <c r="AX383" s="12" t="s">
        <v>84</v>
      </c>
      <c r="AY383" s="147" t="s">
        <v>187</v>
      </c>
    </row>
    <row r="384" spans="2:65" s="1" customFormat="1" ht="24.15" customHeight="1">
      <c r="B384" s="31"/>
      <c r="C384" s="127" t="s">
        <v>629</v>
      </c>
      <c r="D384" s="127" t="s">
        <v>189</v>
      </c>
      <c r="E384" s="128" t="s">
        <v>1753</v>
      </c>
      <c r="F384" s="129" t="s">
        <v>1754</v>
      </c>
      <c r="G384" s="130" t="s">
        <v>320</v>
      </c>
      <c r="H384" s="131">
        <v>1</v>
      </c>
      <c r="I384" s="132"/>
      <c r="J384" s="133">
        <f>ROUND(I384*H384,2)</f>
        <v>0</v>
      </c>
      <c r="K384" s="129" t="s">
        <v>193</v>
      </c>
      <c r="L384" s="31"/>
      <c r="M384" s="134" t="s">
        <v>19</v>
      </c>
      <c r="N384" s="135" t="s">
        <v>47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194</v>
      </c>
      <c r="AT384" s="138" t="s">
        <v>189</v>
      </c>
      <c r="AU384" s="138" t="s">
        <v>86</v>
      </c>
      <c r="AY384" s="16" t="s">
        <v>187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6" t="s">
        <v>84</v>
      </c>
      <c r="BK384" s="139">
        <f>ROUND(I384*H384,2)</f>
        <v>0</v>
      </c>
      <c r="BL384" s="16" t="s">
        <v>194</v>
      </c>
      <c r="BM384" s="138" t="s">
        <v>1755</v>
      </c>
    </row>
    <row r="385" spans="2:65" s="1" customFormat="1" ht="28.8">
      <c r="B385" s="31"/>
      <c r="D385" s="140" t="s">
        <v>196</v>
      </c>
      <c r="F385" s="141" t="s">
        <v>1756</v>
      </c>
      <c r="I385" s="142"/>
      <c r="L385" s="31"/>
      <c r="M385" s="143"/>
      <c r="T385" s="52"/>
      <c r="AT385" s="16" t="s">
        <v>196</v>
      </c>
      <c r="AU385" s="16" t="s">
        <v>86</v>
      </c>
    </row>
    <row r="386" spans="2:65" s="1" customFormat="1">
      <c r="B386" s="31"/>
      <c r="D386" s="144" t="s">
        <v>198</v>
      </c>
      <c r="F386" s="145" t="s">
        <v>1757</v>
      </c>
      <c r="I386" s="142"/>
      <c r="L386" s="31"/>
      <c r="M386" s="143"/>
      <c r="T386" s="52"/>
      <c r="AT386" s="16" t="s">
        <v>198</v>
      </c>
      <c r="AU386" s="16" t="s">
        <v>86</v>
      </c>
    </row>
    <row r="387" spans="2:65" s="12" customFormat="1">
      <c r="B387" s="146"/>
      <c r="D387" s="140" t="s">
        <v>200</v>
      </c>
      <c r="E387" s="147" t="s">
        <v>19</v>
      </c>
      <c r="F387" s="148" t="s">
        <v>84</v>
      </c>
      <c r="H387" s="149">
        <v>1</v>
      </c>
      <c r="I387" s="150"/>
      <c r="L387" s="146"/>
      <c r="M387" s="151"/>
      <c r="T387" s="152"/>
      <c r="AT387" s="147" t="s">
        <v>200</v>
      </c>
      <c r="AU387" s="147" t="s">
        <v>86</v>
      </c>
      <c r="AV387" s="12" t="s">
        <v>86</v>
      </c>
      <c r="AW387" s="12" t="s">
        <v>37</v>
      </c>
      <c r="AX387" s="12" t="s">
        <v>84</v>
      </c>
      <c r="AY387" s="147" t="s">
        <v>187</v>
      </c>
    </row>
    <row r="388" spans="2:65" s="1" customFormat="1" ht="16.5" customHeight="1">
      <c r="B388" s="31"/>
      <c r="C388" s="127" t="s">
        <v>635</v>
      </c>
      <c r="D388" s="127" t="s">
        <v>189</v>
      </c>
      <c r="E388" s="128" t="s">
        <v>1758</v>
      </c>
      <c r="F388" s="129" t="s">
        <v>1759</v>
      </c>
      <c r="G388" s="130" t="s">
        <v>320</v>
      </c>
      <c r="H388" s="131">
        <v>4</v>
      </c>
      <c r="I388" s="132"/>
      <c r="J388" s="133">
        <f>ROUND(I388*H388,2)</f>
        <v>0</v>
      </c>
      <c r="K388" s="129" t="s">
        <v>193</v>
      </c>
      <c r="L388" s="31"/>
      <c r="M388" s="134" t="s">
        <v>19</v>
      </c>
      <c r="N388" s="135" t="s">
        <v>47</v>
      </c>
      <c r="P388" s="136">
        <f>O388*H388</f>
        <v>0</v>
      </c>
      <c r="Q388" s="136">
        <v>0</v>
      </c>
      <c r="R388" s="136">
        <f>Q388*H388</f>
        <v>0</v>
      </c>
      <c r="S388" s="136">
        <v>0</v>
      </c>
      <c r="T388" s="137">
        <f>S388*H388</f>
        <v>0</v>
      </c>
      <c r="AR388" s="138" t="s">
        <v>298</v>
      </c>
      <c r="AT388" s="138" t="s">
        <v>189</v>
      </c>
      <c r="AU388" s="138" t="s">
        <v>86</v>
      </c>
      <c r="AY388" s="16" t="s">
        <v>187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6" t="s">
        <v>84</v>
      </c>
      <c r="BK388" s="139">
        <f>ROUND(I388*H388,2)</f>
        <v>0</v>
      </c>
      <c r="BL388" s="16" t="s">
        <v>298</v>
      </c>
      <c r="BM388" s="138" t="s">
        <v>1760</v>
      </c>
    </row>
    <row r="389" spans="2:65" s="1" customFormat="1">
      <c r="B389" s="31"/>
      <c r="D389" s="140" t="s">
        <v>196</v>
      </c>
      <c r="F389" s="141" t="s">
        <v>1761</v>
      </c>
      <c r="I389" s="142"/>
      <c r="L389" s="31"/>
      <c r="M389" s="143"/>
      <c r="T389" s="52"/>
      <c r="AT389" s="16" t="s">
        <v>196</v>
      </c>
      <c r="AU389" s="16" t="s">
        <v>86</v>
      </c>
    </row>
    <row r="390" spans="2:65" s="1" customFormat="1">
      <c r="B390" s="31"/>
      <c r="D390" s="144" t="s">
        <v>198</v>
      </c>
      <c r="F390" s="145" t="s">
        <v>1762</v>
      </c>
      <c r="I390" s="142"/>
      <c r="L390" s="31"/>
      <c r="M390" s="143"/>
      <c r="T390" s="52"/>
      <c r="AT390" s="16" t="s">
        <v>198</v>
      </c>
      <c r="AU390" s="16" t="s">
        <v>86</v>
      </c>
    </row>
    <row r="391" spans="2:65" s="12" customFormat="1">
      <c r="B391" s="146"/>
      <c r="D391" s="140" t="s">
        <v>200</v>
      </c>
      <c r="E391" s="147" t="s">
        <v>19</v>
      </c>
      <c r="F391" s="148" t="s">
        <v>194</v>
      </c>
      <c r="H391" s="149">
        <v>4</v>
      </c>
      <c r="I391" s="150"/>
      <c r="L391" s="146"/>
      <c r="M391" s="151"/>
      <c r="T391" s="152"/>
      <c r="AT391" s="147" t="s">
        <v>200</v>
      </c>
      <c r="AU391" s="147" t="s">
        <v>86</v>
      </c>
      <c r="AV391" s="12" t="s">
        <v>86</v>
      </c>
      <c r="AW391" s="12" t="s">
        <v>37</v>
      </c>
      <c r="AX391" s="12" t="s">
        <v>84</v>
      </c>
      <c r="AY391" s="147" t="s">
        <v>187</v>
      </c>
    </row>
    <row r="392" spans="2:65" s="1" customFormat="1" ht="24.15" customHeight="1">
      <c r="B392" s="31"/>
      <c r="C392" s="127" t="s">
        <v>642</v>
      </c>
      <c r="D392" s="127" t="s">
        <v>189</v>
      </c>
      <c r="E392" s="128" t="s">
        <v>1763</v>
      </c>
      <c r="F392" s="129" t="s">
        <v>1764</v>
      </c>
      <c r="G392" s="130" t="s">
        <v>238</v>
      </c>
      <c r="H392" s="131">
        <v>2.3079999999999998</v>
      </c>
      <c r="I392" s="132"/>
      <c r="J392" s="133">
        <f>ROUND(I392*H392,2)</f>
        <v>0</v>
      </c>
      <c r="K392" s="129" t="s">
        <v>193</v>
      </c>
      <c r="L392" s="31"/>
      <c r="M392" s="134" t="s">
        <v>19</v>
      </c>
      <c r="N392" s="135" t="s">
        <v>47</v>
      </c>
      <c r="P392" s="136">
        <f>O392*H392</f>
        <v>0</v>
      </c>
      <c r="Q392" s="136">
        <v>0</v>
      </c>
      <c r="R392" s="136">
        <f>Q392*H392</f>
        <v>0</v>
      </c>
      <c r="S392" s="136">
        <v>0</v>
      </c>
      <c r="T392" s="137">
        <f>S392*H392</f>
        <v>0</v>
      </c>
      <c r="AR392" s="138" t="s">
        <v>298</v>
      </c>
      <c r="AT392" s="138" t="s">
        <v>189</v>
      </c>
      <c r="AU392" s="138" t="s">
        <v>86</v>
      </c>
      <c r="AY392" s="16" t="s">
        <v>187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16" t="s">
        <v>84</v>
      </c>
      <c r="BK392" s="139">
        <f>ROUND(I392*H392,2)</f>
        <v>0</v>
      </c>
      <c r="BL392" s="16" t="s">
        <v>298</v>
      </c>
      <c r="BM392" s="138" t="s">
        <v>1765</v>
      </c>
    </row>
    <row r="393" spans="2:65" s="1" customFormat="1" ht="28.8">
      <c r="B393" s="31"/>
      <c r="D393" s="140" t="s">
        <v>196</v>
      </c>
      <c r="F393" s="141" t="s">
        <v>1766</v>
      </c>
      <c r="I393" s="142"/>
      <c r="L393" s="31"/>
      <c r="M393" s="143"/>
      <c r="T393" s="52"/>
      <c r="AT393" s="16" t="s">
        <v>196</v>
      </c>
      <c r="AU393" s="16" t="s">
        <v>86</v>
      </c>
    </row>
    <row r="394" spans="2:65" s="1" customFormat="1">
      <c r="B394" s="31"/>
      <c r="D394" s="144" t="s">
        <v>198</v>
      </c>
      <c r="F394" s="145" t="s">
        <v>1767</v>
      </c>
      <c r="I394" s="142"/>
      <c r="L394" s="31"/>
      <c r="M394" s="143"/>
      <c r="T394" s="52"/>
      <c r="AT394" s="16" t="s">
        <v>198</v>
      </c>
      <c r="AU394" s="16" t="s">
        <v>86</v>
      </c>
    </row>
    <row r="395" spans="2:65" s="1" customFormat="1" ht="24.15" customHeight="1">
      <c r="B395" s="31"/>
      <c r="C395" s="127" t="s">
        <v>650</v>
      </c>
      <c r="D395" s="127" t="s">
        <v>189</v>
      </c>
      <c r="E395" s="128" t="s">
        <v>1768</v>
      </c>
      <c r="F395" s="129" t="s">
        <v>1769</v>
      </c>
      <c r="G395" s="130" t="s">
        <v>238</v>
      </c>
      <c r="H395" s="131">
        <v>2.3079999999999998</v>
      </c>
      <c r="I395" s="132"/>
      <c r="J395" s="133">
        <f>ROUND(I395*H395,2)</f>
        <v>0</v>
      </c>
      <c r="K395" s="129" t="s">
        <v>193</v>
      </c>
      <c r="L395" s="31"/>
      <c r="M395" s="134" t="s">
        <v>19</v>
      </c>
      <c r="N395" s="135" t="s">
        <v>47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298</v>
      </c>
      <c r="AT395" s="138" t="s">
        <v>189</v>
      </c>
      <c r="AU395" s="138" t="s">
        <v>86</v>
      </c>
      <c r="AY395" s="16" t="s">
        <v>187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6" t="s">
        <v>84</v>
      </c>
      <c r="BK395" s="139">
        <f>ROUND(I395*H395,2)</f>
        <v>0</v>
      </c>
      <c r="BL395" s="16" t="s">
        <v>298</v>
      </c>
      <c r="BM395" s="138" t="s">
        <v>1770</v>
      </c>
    </row>
    <row r="396" spans="2:65" s="1" customFormat="1" ht="28.8">
      <c r="B396" s="31"/>
      <c r="D396" s="140" t="s">
        <v>196</v>
      </c>
      <c r="F396" s="141" t="s">
        <v>1771</v>
      </c>
      <c r="I396" s="142"/>
      <c r="L396" s="31"/>
      <c r="M396" s="143"/>
      <c r="T396" s="52"/>
      <c r="AT396" s="16" t="s">
        <v>196</v>
      </c>
      <c r="AU396" s="16" t="s">
        <v>86</v>
      </c>
    </row>
    <row r="397" spans="2:65" s="1" customFormat="1">
      <c r="B397" s="31"/>
      <c r="D397" s="144" t="s">
        <v>198</v>
      </c>
      <c r="F397" s="145" t="s">
        <v>1772</v>
      </c>
      <c r="I397" s="142"/>
      <c r="L397" s="31"/>
      <c r="M397" s="143"/>
      <c r="T397" s="52"/>
      <c r="AT397" s="16" t="s">
        <v>198</v>
      </c>
      <c r="AU397" s="16" t="s">
        <v>86</v>
      </c>
    </row>
    <row r="398" spans="2:65" s="11" customFormat="1" ht="22.8" customHeight="1">
      <c r="B398" s="115"/>
      <c r="D398" s="116" t="s">
        <v>75</v>
      </c>
      <c r="E398" s="125" t="s">
        <v>1773</v>
      </c>
      <c r="F398" s="125" t="s">
        <v>1774</v>
      </c>
      <c r="I398" s="118"/>
      <c r="J398" s="126">
        <f>BK398</f>
        <v>0</v>
      </c>
      <c r="L398" s="115"/>
      <c r="M398" s="120"/>
      <c r="P398" s="121">
        <f>SUM(P399:P490)</f>
        <v>0</v>
      </c>
      <c r="R398" s="121">
        <f>SUM(R399:R490)</f>
        <v>5.0841399999999995E-2</v>
      </c>
      <c r="T398" s="122">
        <f>SUM(T399:T490)</f>
        <v>0</v>
      </c>
      <c r="AR398" s="116" t="s">
        <v>86</v>
      </c>
      <c r="AT398" s="123" t="s">
        <v>75</v>
      </c>
      <c r="AU398" s="123" t="s">
        <v>84</v>
      </c>
      <c r="AY398" s="116" t="s">
        <v>187</v>
      </c>
      <c r="BK398" s="124">
        <f>SUM(BK399:BK490)</f>
        <v>0</v>
      </c>
    </row>
    <row r="399" spans="2:65" s="1" customFormat="1" ht="16.5" customHeight="1">
      <c r="B399" s="31"/>
      <c r="C399" s="127" t="s">
        <v>656</v>
      </c>
      <c r="D399" s="127" t="s">
        <v>189</v>
      </c>
      <c r="E399" s="128" t="s">
        <v>1775</v>
      </c>
      <c r="F399" s="129" t="s">
        <v>1776</v>
      </c>
      <c r="G399" s="130" t="s">
        <v>460</v>
      </c>
      <c r="H399" s="131">
        <v>12</v>
      </c>
      <c r="I399" s="132"/>
      <c r="J399" s="133">
        <f>ROUND(I399*H399,2)</f>
        <v>0</v>
      </c>
      <c r="K399" s="129" t="s">
        <v>193</v>
      </c>
      <c r="L399" s="31"/>
      <c r="M399" s="134" t="s">
        <v>19</v>
      </c>
      <c r="N399" s="135" t="s">
        <v>47</v>
      </c>
      <c r="P399" s="136">
        <f>O399*H399</f>
        <v>0</v>
      </c>
      <c r="Q399" s="136">
        <v>0</v>
      </c>
      <c r="R399" s="136">
        <f>Q399*H399</f>
        <v>0</v>
      </c>
      <c r="S399" s="136">
        <v>0</v>
      </c>
      <c r="T399" s="137">
        <f>S399*H399</f>
        <v>0</v>
      </c>
      <c r="AR399" s="138" t="s">
        <v>298</v>
      </c>
      <c r="AT399" s="138" t="s">
        <v>189</v>
      </c>
      <c r="AU399" s="138" t="s">
        <v>86</v>
      </c>
      <c r="AY399" s="16" t="s">
        <v>187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6" t="s">
        <v>84</v>
      </c>
      <c r="BK399" s="139">
        <f>ROUND(I399*H399,2)</f>
        <v>0</v>
      </c>
      <c r="BL399" s="16" t="s">
        <v>298</v>
      </c>
      <c r="BM399" s="138" t="s">
        <v>1777</v>
      </c>
    </row>
    <row r="400" spans="2:65" s="1" customFormat="1">
      <c r="B400" s="31"/>
      <c r="D400" s="140" t="s">
        <v>196</v>
      </c>
      <c r="F400" s="141" t="s">
        <v>1776</v>
      </c>
      <c r="I400" s="142"/>
      <c r="L400" s="31"/>
      <c r="M400" s="143"/>
      <c r="T400" s="52"/>
      <c r="AT400" s="16" t="s">
        <v>196</v>
      </c>
      <c r="AU400" s="16" t="s">
        <v>86</v>
      </c>
    </row>
    <row r="401" spans="2:65" s="1" customFormat="1">
      <c r="B401" s="31"/>
      <c r="D401" s="144" t="s">
        <v>198</v>
      </c>
      <c r="F401" s="145" t="s">
        <v>1778</v>
      </c>
      <c r="I401" s="142"/>
      <c r="L401" s="31"/>
      <c r="M401" s="143"/>
      <c r="T401" s="52"/>
      <c r="AT401" s="16" t="s">
        <v>198</v>
      </c>
      <c r="AU401" s="16" t="s">
        <v>86</v>
      </c>
    </row>
    <row r="402" spans="2:65" s="12" customFormat="1">
      <c r="B402" s="146"/>
      <c r="D402" s="140" t="s">
        <v>200</v>
      </c>
      <c r="E402" s="147" t="s">
        <v>19</v>
      </c>
      <c r="F402" s="148" t="s">
        <v>1779</v>
      </c>
      <c r="H402" s="149">
        <v>12</v>
      </c>
      <c r="I402" s="150"/>
      <c r="L402" s="146"/>
      <c r="M402" s="151"/>
      <c r="T402" s="152"/>
      <c r="AT402" s="147" t="s">
        <v>200</v>
      </c>
      <c r="AU402" s="147" t="s">
        <v>86</v>
      </c>
      <c r="AV402" s="12" t="s">
        <v>86</v>
      </c>
      <c r="AW402" s="12" t="s">
        <v>37</v>
      </c>
      <c r="AX402" s="12" t="s">
        <v>84</v>
      </c>
      <c r="AY402" s="147" t="s">
        <v>187</v>
      </c>
    </row>
    <row r="403" spans="2:65" s="1" customFormat="1" ht="16.5" customHeight="1">
      <c r="B403" s="31"/>
      <c r="C403" s="160" t="s">
        <v>666</v>
      </c>
      <c r="D403" s="160" t="s">
        <v>267</v>
      </c>
      <c r="E403" s="161" t="s">
        <v>1780</v>
      </c>
      <c r="F403" s="162" t="s">
        <v>1781</v>
      </c>
      <c r="G403" s="163" t="s">
        <v>460</v>
      </c>
      <c r="H403" s="164">
        <v>12.535</v>
      </c>
      <c r="I403" s="165"/>
      <c r="J403" s="166">
        <f>ROUND(I403*H403,2)</f>
        <v>0</v>
      </c>
      <c r="K403" s="162" t="s">
        <v>19</v>
      </c>
      <c r="L403" s="167"/>
      <c r="M403" s="168" t="s">
        <v>19</v>
      </c>
      <c r="N403" s="169" t="s">
        <v>47</v>
      </c>
      <c r="P403" s="136">
        <f>O403*H403</f>
        <v>0</v>
      </c>
      <c r="Q403" s="136">
        <v>4.0000000000000003E-5</v>
      </c>
      <c r="R403" s="136">
        <f>Q403*H403</f>
        <v>5.0140000000000004E-4</v>
      </c>
      <c r="S403" s="136">
        <v>0</v>
      </c>
      <c r="T403" s="137">
        <f>S403*H403</f>
        <v>0</v>
      </c>
      <c r="AR403" s="138" t="s">
        <v>394</v>
      </c>
      <c r="AT403" s="138" t="s">
        <v>267</v>
      </c>
      <c r="AU403" s="138" t="s">
        <v>86</v>
      </c>
      <c r="AY403" s="16" t="s">
        <v>187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6" t="s">
        <v>84</v>
      </c>
      <c r="BK403" s="139">
        <f>ROUND(I403*H403,2)</f>
        <v>0</v>
      </c>
      <c r="BL403" s="16" t="s">
        <v>298</v>
      </c>
      <c r="BM403" s="138" t="s">
        <v>1782</v>
      </c>
    </row>
    <row r="404" spans="2:65" s="1" customFormat="1">
      <c r="B404" s="31"/>
      <c r="D404" s="140" t="s">
        <v>196</v>
      </c>
      <c r="F404" s="141" t="s">
        <v>1781</v>
      </c>
      <c r="I404" s="142"/>
      <c r="L404" s="31"/>
      <c r="M404" s="143"/>
      <c r="T404" s="52"/>
      <c r="AT404" s="16" t="s">
        <v>196</v>
      </c>
      <c r="AU404" s="16" t="s">
        <v>86</v>
      </c>
    </row>
    <row r="405" spans="2:65" s="1" customFormat="1" ht="21.75" customHeight="1">
      <c r="B405" s="31"/>
      <c r="C405" s="127" t="s">
        <v>672</v>
      </c>
      <c r="D405" s="127" t="s">
        <v>189</v>
      </c>
      <c r="E405" s="128" t="s">
        <v>1783</v>
      </c>
      <c r="F405" s="129" t="s">
        <v>1784</v>
      </c>
      <c r="G405" s="130" t="s">
        <v>320</v>
      </c>
      <c r="H405" s="131">
        <v>42</v>
      </c>
      <c r="I405" s="132"/>
      <c r="J405" s="133">
        <f>ROUND(I405*H405,2)</f>
        <v>0</v>
      </c>
      <c r="K405" s="129" t="s">
        <v>193</v>
      </c>
      <c r="L405" s="31"/>
      <c r="M405" s="134" t="s">
        <v>19</v>
      </c>
      <c r="N405" s="135" t="s">
        <v>47</v>
      </c>
      <c r="P405" s="136">
        <f>O405*H405</f>
        <v>0</v>
      </c>
      <c r="Q405" s="136">
        <v>0</v>
      </c>
      <c r="R405" s="136">
        <f>Q405*H405</f>
        <v>0</v>
      </c>
      <c r="S405" s="136">
        <v>0</v>
      </c>
      <c r="T405" s="137">
        <f>S405*H405</f>
        <v>0</v>
      </c>
      <c r="AR405" s="138" t="s">
        <v>298</v>
      </c>
      <c r="AT405" s="138" t="s">
        <v>189</v>
      </c>
      <c r="AU405" s="138" t="s">
        <v>86</v>
      </c>
      <c r="AY405" s="16" t="s">
        <v>187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6" t="s">
        <v>84</v>
      </c>
      <c r="BK405" s="139">
        <f>ROUND(I405*H405,2)</f>
        <v>0</v>
      </c>
      <c r="BL405" s="16" t="s">
        <v>298</v>
      </c>
      <c r="BM405" s="138" t="s">
        <v>1785</v>
      </c>
    </row>
    <row r="406" spans="2:65" s="1" customFormat="1">
      <c r="B406" s="31"/>
      <c r="D406" s="140" t="s">
        <v>196</v>
      </c>
      <c r="F406" s="141" t="s">
        <v>1784</v>
      </c>
      <c r="I406" s="142"/>
      <c r="L406" s="31"/>
      <c r="M406" s="143"/>
      <c r="T406" s="52"/>
      <c r="AT406" s="16" t="s">
        <v>196</v>
      </c>
      <c r="AU406" s="16" t="s">
        <v>86</v>
      </c>
    </row>
    <row r="407" spans="2:65" s="1" customFormat="1">
      <c r="B407" s="31"/>
      <c r="D407" s="144" t="s">
        <v>198</v>
      </c>
      <c r="F407" s="145" t="s">
        <v>1786</v>
      </c>
      <c r="I407" s="142"/>
      <c r="L407" s="31"/>
      <c r="M407" s="143"/>
      <c r="T407" s="52"/>
      <c r="AT407" s="16" t="s">
        <v>198</v>
      </c>
      <c r="AU407" s="16" t="s">
        <v>86</v>
      </c>
    </row>
    <row r="408" spans="2:65" s="12" customFormat="1">
      <c r="B408" s="146"/>
      <c r="D408" s="140" t="s">
        <v>200</v>
      </c>
      <c r="E408" s="147" t="s">
        <v>19</v>
      </c>
      <c r="F408" s="148" t="s">
        <v>1787</v>
      </c>
      <c r="H408" s="149">
        <v>42</v>
      </c>
      <c r="I408" s="150"/>
      <c r="L408" s="146"/>
      <c r="M408" s="151"/>
      <c r="T408" s="152"/>
      <c r="AT408" s="147" t="s">
        <v>200</v>
      </c>
      <c r="AU408" s="147" t="s">
        <v>86</v>
      </c>
      <c r="AV408" s="12" t="s">
        <v>86</v>
      </c>
      <c r="AW408" s="12" t="s">
        <v>37</v>
      </c>
      <c r="AX408" s="12" t="s">
        <v>84</v>
      </c>
      <c r="AY408" s="147" t="s">
        <v>187</v>
      </c>
    </row>
    <row r="409" spans="2:65" s="1" customFormat="1" ht="24.15" customHeight="1">
      <c r="B409" s="31"/>
      <c r="C409" s="160" t="s">
        <v>678</v>
      </c>
      <c r="D409" s="160" t="s">
        <v>267</v>
      </c>
      <c r="E409" s="161" t="s">
        <v>1788</v>
      </c>
      <c r="F409" s="162" t="s">
        <v>1789</v>
      </c>
      <c r="G409" s="163" t="s">
        <v>320</v>
      </c>
      <c r="H409" s="164">
        <v>3</v>
      </c>
      <c r="I409" s="165"/>
      <c r="J409" s="166">
        <f>ROUND(I409*H409,2)</f>
        <v>0</v>
      </c>
      <c r="K409" s="162" t="s">
        <v>19</v>
      </c>
      <c r="L409" s="167"/>
      <c r="M409" s="168" t="s">
        <v>19</v>
      </c>
      <c r="N409" s="169" t="s">
        <v>47</v>
      </c>
      <c r="P409" s="136">
        <f>O409*H409</f>
        <v>0</v>
      </c>
      <c r="Q409" s="136">
        <v>1.2E-4</v>
      </c>
      <c r="R409" s="136">
        <f>Q409*H409</f>
        <v>3.6000000000000002E-4</v>
      </c>
      <c r="S409" s="136">
        <v>0</v>
      </c>
      <c r="T409" s="137">
        <f>S409*H409</f>
        <v>0</v>
      </c>
      <c r="AR409" s="138" t="s">
        <v>394</v>
      </c>
      <c r="AT409" s="138" t="s">
        <v>267</v>
      </c>
      <c r="AU409" s="138" t="s">
        <v>86</v>
      </c>
      <c r="AY409" s="16" t="s">
        <v>187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6" t="s">
        <v>84</v>
      </c>
      <c r="BK409" s="139">
        <f>ROUND(I409*H409,2)</f>
        <v>0</v>
      </c>
      <c r="BL409" s="16" t="s">
        <v>298</v>
      </c>
      <c r="BM409" s="138" t="s">
        <v>1790</v>
      </c>
    </row>
    <row r="410" spans="2:65" s="1" customFormat="1">
      <c r="B410" s="31"/>
      <c r="D410" s="140" t="s">
        <v>196</v>
      </c>
      <c r="F410" s="141" t="s">
        <v>1789</v>
      </c>
      <c r="I410" s="142"/>
      <c r="L410" s="31"/>
      <c r="M410" s="143"/>
      <c r="T410" s="52"/>
      <c r="AT410" s="16" t="s">
        <v>196</v>
      </c>
      <c r="AU410" s="16" t="s">
        <v>86</v>
      </c>
    </row>
    <row r="411" spans="2:65" s="1" customFormat="1" ht="24.15" customHeight="1">
      <c r="B411" s="31"/>
      <c r="C411" s="127" t="s">
        <v>687</v>
      </c>
      <c r="D411" s="127" t="s">
        <v>189</v>
      </c>
      <c r="E411" s="128" t="s">
        <v>1791</v>
      </c>
      <c r="F411" s="129" t="s">
        <v>1792</v>
      </c>
      <c r="G411" s="130" t="s">
        <v>320</v>
      </c>
      <c r="H411" s="131">
        <v>3</v>
      </c>
      <c r="I411" s="132"/>
      <c r="J411" s="133">
        <f>ROUND(I411*H411,2)</f>
        <v>0</v>
      </c>
      <c r="K411" s="129" t="s">
        <v>19</v>
      </c>
      <c r="L411" s="31"/>
      <c r="M411" s="134" t="s">
        <v>19</v>
      </c>
      <c r="N411" s="135" t="s">
        <v>47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298</v>
      </c>
      <c r="AT411" s="138" t="s">
        <v>189</v>
      </c>
      <c r="AU411" s="138" t="s">
        <v>86</v>
      </c>
      <c r="AY411" s="16" t="s">
        <v>187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6" t="s">
        <v>84</v>
      </c>
      <c r="BK411" s="139">
        <f>ROUND(I411*H411,2)</f>
        <v>0</v>
      </c>
      <c r="BL411" s="16" t="s">
        <v>298</v>
      </c>
      <c r="BM411" s="138" t="s">
        <v>1793</v>
      </c>
    </row>
    <row r="412" spans="2:65" s="1" customFormat="1" ht="19.2">
      <c r="B412" s="31"/>
      <c r="D412" s="140" t="s">
        <v>196</v>
      </c>
      <c r="F412" s="141" t="s">
        <v>1792</v>
      </c>
      <c r="I412" s="142"/>
      <c r="L412" s="31"/>
      <c r="M412" s="143"/>
      <c r="T412" s="52"/>
      <c r="AT412" s="16" t="s">
        <v>196</v>
      </c>
      <c r="AU412" s="16" t="s">
        <v>86</v>
      </c>
    </row>
    <row r="413" spans="2:65" s="12" customFormat="1">
      <c r="B413" s="146"/>
      <c r="D413" s="140" t="s">
        <v>200</v>
      </c>
      <c r="E413" s="147" t="s">
        <v>19</v>
      </c>
      <c r="F413" s="148" t="s">
        <v>209</v>
      </c>
      <c r="H413" s="149">
        <v>3</v>
      </c>
      <c r="I413" s="150"/>
      <c r="L413" s="146"/>
      <c r="M413" s="151"/>
      <c r="T413" s="152"/>
      <c r="AT413" s="147" t="s">
        <v>200</v>
      </c>
      <c r="AU413" s="147" t="s">
        <v>86</v>
      </c>
      <c r="AV413" s="12" t="s">
        <v>86</v>
      </c>
      <c r="AW413" s="12" t="s">
        <v>37</v>
      </c>
      <c r="AX413" s="12" t="s">
        <v>84</v>
      </c>
      <c r="AY413" s="147" t="s">
        <v>187</v>
      </c>
    </row>
    <row r="414" spans="2:65" s="1" customFormat="1" ht="33" customHeight="1">
      <c r="B414" s="31"/>
      <c r="C414" s="127" t="s">
        <v>694</v>
      </c>
      <c r="D414" s="127" t="s">
        <v>189</v>
      </c>
      <c r="E414" s="128" t="s">
        <v>1794</v>
      </c>
      <c r="F414" s="129" t="s">
        <v>1795</v>
      </c>
      <c r="G414" s="130" t="s">
        <v>320</v>
      </c>
      <c r="H414" s="131">
        <v>2</v>
      </c>
      <c r="I414" s="132"/>
      <c r="J414" s="133">
        <f>ROUND(I414*H414,2)</f>
        <v>0</v>
      </c>
      <c r="K414" s="129" t="s">
        <v>193</v>
      </c>
      <c r="L414" s="31"/>
      <c r="M414" s="134" t="s">
        <v>19</v>
      </c>
      <c r="N414" s="135" t="s">
        <v>47</v>
      </c>
      <c r="P414" s="136">
        <f>O414*H414</f>
        <v>0</v>
      </c>
      <c r="Q414" s="136">
        <v>0</v>
      </c>
      <c r="R414" s="136">
        <f>Q414*H414</f>
        <v>0</v>
      </c>
      <c r="S414" s="136">
        <v>0</v>
      </c>
      <c r="T414" s="137">
        <f>S414*H414</f>
        <v>0</v>
      </c>
      <c r="AR414" s="138" t="s">
        <v>298</v>
      </c>
      <c r="AT414" s="138" t="s">
        <v>189</v>
      </c>
      <c r="AU414" s="138" t="s">
        <v>86</v>
      </c>
      <c r="AY414" s="16" t="s">
        <v>187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6" t="s">
        <v>84</v>
      </c>
      <c r="BK414" s="139">
        <f>ROUND(I414*H414,2)</f>
        <v>0</v>
      </c>
      <c r="BL414" s="16" t="s">
        <v>298</v>
      </c>
      <c r="BM414" s="138" t="s">
        <v>1796</v>
      </c>
    </row>
    <row r="415" spans="2:65" s="1" customFormat="1" ht="19.2">
      <c r="B415" s="31"/>
      <c r="D415" s="140" t="s">
        <v>196</v>
      </c>
      <c r="F415" s="141" t="s">
        <v>1797</v>
      </c>
      <c r="I415" s="142"/>
      <c r="L415" s="31"/>
      <c r="M415" s="143"/>
      <c r="T415" s="52"/>
      <c r="AT415" s="16" t="s">
        <v>196</v>
      </c>
      <c r="AU415" s="16" t="s">
        <v>86</v>
      </c>
    </row>
    <row r="416" spans="2:65" s="1" customFormat="1">
      <c r="B416" s="31"/>
      <c r="D416" s="144" t="s">
        <v>198</v>
      </c>
      <c r="F416" s="145" t="s">
        <v>1798</v>
      </c>
      <c r="I416" s="142"/>
      <c r="L416" s="31"/>
      <c r="M416" s="143"/>
      <c r="T416" s="52"/>
      <c r="AT416" s="16" t="s">
        <v>198</v>
      </c>
      <c r="AU416" s="16" t="s">
        <v>86</v>
      </c>
    </row>
    <row r="417" spans="2:65" s="12" customFormat="1">
      <c r="B417" s="146"/>
      <c r="D417" s="140" t="s">
        <v>200</v>
      </c>
      <c r="E417" s="147" t="s">
        <v>19</v>
      </c>
      <c r="F417" s="148" t="s">
        <v>86</v>
      </c>
      <c r="H417" s="149">
        <v>2</v>
      </c>
      <c r="I417" s="150"/>
      <c r="L417" s="146"/>
      <c r="M417" s="151"/>
      <c r="T417" s="152"/>
      <c r="AT417" s="147" t="s">
        <v>200</v>
      </c>
      <c r="AU417" s="147" t="s">
        <v>86</v>
      </c>
      <c r="AV417" s="12" t="s">
        <v>86</v>
      </c>
      <c r="AW417" s="12" t="s">
        <v>37</v>
      </c>
      <c r="AX417" s="12" t="s">
        <v>84</v>
      </c>
      <c r="AY417" s="147" t="s">
        <v>187</v>
      </c>
    </row>
    <row r="418" spans="2:65" s="1" customFormat="1" ht="24.15" customHeight="1">
      <c r="B418" s="31"/>
      <c r="C418" s="160" t="s">
        <v>701</v>
      </c>
      <c r="D418" s="160" t="s">
        <v>267</v>
      </c>
      <c r="E418" s="161" t="s">
        <v>1799</v>
      </c>
      <c r="F418" s="162" t="s">
        <v>1800</v>
      </c>
      <c r="G418" s="163" t="s">
        <v>320</v>
      </c>
      <c r="H418" s="164">
        <v>2</v>
      </c>
      <c r="I418" s="165"/>
      <c r="J418" s="166">
        <f>ROUND(I418*H418,2)</f>
        <v>0</v>
      </c>
      <c r="K418" s="162" t="s">
        <v>193</v>
      </c>
      <c r="L418" s="167"/>
      <c r="M418" s="168" t="s">
        <v>19</v>
      </c>
      <c r="N418" s="169" t="s">
        <v>47</v>
      </c>
      <c r="P418" s="136">
        <f>O418*H418</f>
        <v>0</v>
      </c>
      <c r="Q418" s="136">
        <v>1.8400000000000001E-3</v>
      </c>
      <c r="R418" s="136">
        <f>Q418*H418</f>
        <v>3.6800000000000001E-3</v>
      </c>
      <c r="S418" s="136">
        <v>0</v>
      </c>
      <c r="T418" s="137">
        <f>S418*H418</f>
        <v>0</v>
      </c>
      <c r="AR418" s="138" t="s">
        <v>394</v>
      </c>
      <c r="AT418" s="138" t="s">
        <v>267</v>
      </c>
      <c r="AU418" s="138" t="s">
        <v>86</v>
      </c>
      <c r="AY418" s="16" t="s">
        <v>187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6" t="s">
        <v>84</v>
      </c>
      <c r="BK418" s="139">
        <f>ROUND(I418*H418,2)</f>
        <v>0</v>
      </c>
      <c r="BL418" s="16" t="s">
        <v>298</v>
      </c>
      <c r="BM418" s="138" t="s">
        <v>1801</v>
      </c>
    </row>
    <row r="419" spans="2:65" s="1" customFormat="1" ht="19.2">
      <c r="B419" s="31"/>
      <c r="D419" s="140" t="s">
        <v>196</v>
      </c>
      <c r="F419" s="141" t="s">
        <v>1800</v>
      </c>
      <c r="I419" s="142"/>
      <c r="L419" s="31"/>
      <c r="M419" s="143"/>
      <c r="T419" s="52"/>
      <c r="AT419" s="16" t="s">
        <v>196</v>
      </c>
      <c r="AU419" s="16" t="s">
        <v>86</v>
      </c>
    </row>
    <row r="420" spans="2:65" s="1" customFormat="1" ht="16.5" customHeight="1">
      <c r="B420" s="31"/>
      <c r="C420" s="127" t="s">
        <v>707</v>
      </c>
      <c r="D420" s="127" t="s">
        <v>189</v>
      </c>
      <c r="E420" s="128" t="s">
        <v>1802</v>
      </c>
      <c r="F420" s="129" t="s">
        <v>1803</v>
      </c>
      <c r="G420" s="130" t="s">
        <v>320</v>
      </c>
      <c r="H420" s="131">
        <v>2</v>
      </c>
      <c r="I420" s="132"/>
      <c r="J420" s="133">
        <f>ROUND(I420*H420,2)</f>
        <v>0</v>
      </c>
      <c r="K420" s="129" t="s">
        <v>193</v>
      </c>
      <c r="L420" s="31"/>
      <c r="M420" s="134" t="s">
        <v>19</v>
      </c>
      <c r="N420" s="135" t="s">
        <v>47</v>
      </c>
      <c r="P420" s="136">
        <f>O420*H420</f>
        <v>0</v>
      </c>
      <c r="Q420" s="136">
        <v>0</v>
      </c>
      <c r="R420" s="136">
        <f>Q420*H420</f>
        <v>0</v>
      </c>
      <c r="S420" s="136">
        <v>0</v>
      </c>
      <c r="T420" s="137">
        <f>S420*H420</f>
        <v>0</v>
      </c>
      <c r="AR420" s="138" t="s">
        <v>298</v>
      </c>
      <c r="AT420" s="138" t="s">
        <v>189</v>
      </c>
      <c r="AU420" s="138" t="s">
        <v>86</v>
      </c>
      <c r="AY420" s="16" t="s">
        <v>187</v>
      </c>
      <c r="BE420" s="139">
        <f>IF(N420="základní",J420,0)</f>
        <v>0</v>
      </c>
      <c r="BF420" s="139">
        <f>IF(N420="snížená",J420,0)</f>
        <v>0</v>
      </c>
      <c r="BG420" s="139">
        <f>IF(N420="zákl. přenesená",J420,0)</f>
        <v>0</v>
      </c>
      <c r="BH420" s="139">
        <f>IF(N420="sníž. přenesená",J420,0)</f>
        <v>0</v>
      </c>
      <c r="BI420" s="139">
        <f>IF(N420="nulová",J420,0)</f>
        <v>0</v>
      </c>
      <c r="BJ420" s="16" t="s">
        <v>84</v>
      </c>
      <c r="BK420" s="139">
        <f>ROUND(I420*H420,2)</f>
        <v>0</v>
      </c>
      <c r="BL420" s="16" t="s">
        <v>298</v>
      </c>
      <c r="BM420" s="138" t="s">
        <v>1804</v>
      </c>
    </row>
    <row r="421" spans="2:65" s="1" customFormat="1">
      <c r="B421" s="31"/>
      <c r="D421" s="140" t="s">
        <v>196</v>
      </c>
      <c r="F421" s="141" t="s">
        <v>1805</v>
      </c>
      <c r="I421" s="142"/>
      <c r="L421" s="31"/>
      <c r="M421" s="143"/>
      <c r="T421" s="52"/>
      <c r="AT421" s="16" t="s">
        <v>196</v>
      </c>
      <c r="AU421" s="16" t="s">
        <v>86</v>
      </c>
    </row>
    <row r="422" spans="2:65" s="1" customFormat="1">
      <c r="B422" s="31"/>
      <c r="D422" s="144" t="s">
        <v>198</v>
      </c>
      <c r="F422" s="145" t="s">
        <v>1806</v>
      </c>
      <c r="I422" s="142"/>
      <c r="L422" s="31"/>
      <c r="M422" s="143"/>
      <c r="T422" s="52"/>
      <c r="AT422" s="16" t="s">
        <v>198</v>
      </c>
      <c r="AU422" s="16" t="s">
        <v>86</v>
      </c>
    </row>
    <row r="423" spans="2:65" s="12" customFormat="1">
      <c r="B423" s="146"/>
      <c r="D423" s="140" t="s">
        <v>200</v>
      </c>
      <c r="E423" s="147" t="s">
        <v>19</v>
      </c>
      <c r="F423" s="148" t="s">
        <v>86</v>
      </c>
      <c r="H423" s="149">
        <v>2</v>
      </c>
      <c r="I423" s="150"/>
      <c r="L423" s="146"/>
      <c r="M423" s="151"/>
      <c r="T423" s="152"/>
      <c r="AT423" s="147" t="s">
        <v>200</v>
      </c>
      <c r="AU423" s="147" t="s">
        <v>86</v>
      </c>
      <c r="AV423" s="12" t="s">
        <v>86</v>
      </c>
      <c r="AW423" s="12" t="s">
        <v>37</v>
      </c>
      <c r="AX423" s="12" t="s">
        <v>84</v>
      </c>
      <c r="AY423" s="147" t="s">
        <v>187</v>
      </c>
    </row>
    <row r="424" spans="2:65" s="1" customFormat="1" ht="16.5" customHeight="1">
      <c r="B424" s="31"/>
      <c r="C424" s="160" t="s">
        <v>1362</v>
      </c>
      <c r="D424" s="160" t="s">
        <v>267</v>
      </c>
      <c r="E424" s="161" t="s">
        <v>1807</v>
      </c>
      <c r="F424" s="162" t="s">
        <v>1808</v>
      </c>
      <c r="G424" s="163" t="s">
        <v>320</v>
      </c>
      <c r="H424" s="164">
        <v>2</v>
      </c>
      <c r="I424" s="165"/>
      <c r="J424" s="166">
        <f>ROUND(I424*H424,2)</f>
        <v>0</v>
      </c>
      <c r="K424" s="162" t="s">
        <v>193</v>
      </c>
      <c r="L424" s="167"/>
      <c r="M424" s="168" t="s">
        <v>19</v>
      </c>
      <c r="N424" s="169" t="s">
        <v>47</v>
      </c>
      <c r="P424" s="136">
        <f>O424*H424</f>
        <v>0</v>
      </c>
      <c r="Q424" s="136">
        <v>1.5E-3</v>
      </c>
      <c r="R424" s="136">
        <f>Q424*H424</f>
        <v>3.0000000000000001E-3</v>
      </c>
      <c r="S424" s="136">
        <v>0</v>
      </c>
      <c r="T424" s="137">
        <f>S424*H424</f>
        <v>0</v>
      </c>
      <c r="AR424" s="138" t="s">
        <v>394</v>
      </c>
      <c r="AT424" s="138" t="s">
        <v>267</v>
      </c>
      <c r="AU424" s="138" t="s">
        <v>86</v>
      </c>
      <c r="AY424" s="16" t="s">
        <v>187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6" t="s">
        <v>84</v>
      </c>
      <c r="BK424" s="139">
        <f>ROUND(I424*H424,2)</f>
        <v>0</v>
      </c>
      <c r="BL424" s="16" t="s">
        <v>298</v>
      </c>
      <c r="BM424" s="138" t="s">
        <v>1809</v>
      </c>
    </row>
    <row r="425" spans="2:65" s="1" customFormat="1">
      <c r="B425" s="31"/>
      <c r="D425" s="140" t="s">
        <v>196</v>
      </c>
      <c r="F425" s="141" t="s">
        <v>1808</v>
      </c>
      <c r="I425" s="142"/>
      <c r="L425" s="31"/>
      <c r="M425" s="143"/>
      <c r="T425" s="52"/>
      <c r="AT425" s="16" t="s">
        <v>196</v>
      </c>
      <c r="AU425" s="16" t="s">
        <v>86</v>
      </c>
    </row>
    <row r="426" spans="2:65" s="1" customFormat="1" ht="16.5" customHeight="1">
      <c r="B426" s="31"/>
      <c r="C426" s="127" t="s">
        <v>1364</v>
      </c>
      <c r="D426" s="127" t="s">
        <v>189</v>
      </c>
      <c r="E426" s="128" t="s">
        <v>1810</v>
      </c>
      <c r="F426" s="129" t="s">
        <v>1811</v>
      </c>
      <c r="G426" s="130" t="s">
        <v>320</v>
      </c>
      <c r="H426" s="131">
        <v>2</v>
      </c>
      <c r="I426" s="132"/>
      <c r="J426" s="133">
        <f>ROUND(I426*H426,2)</f>
        <v>0</v>
      </c>
      <c r="K426" s="129" t="s">
        <v>193</v>
      </c>
      <c r="L426" s="31"/>
      <c r="M426" s="134" t="s">
        <v>19</v>
      </c>
      <c r="N426" s="135" t="s">
        <v>47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298</v>
      </c>
      <c r="AT426" s="138" t="s">
        <v>189</v>
      </c>
      <c r="AU426" s="138" t="s">
        <v>86</v>
      </c>
      <c r="AY426" s="16" t="s">
        <v>187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6" t="s">
        <v>84</v>
      </c>
      <c r="BK426" s="139">
        <f>ROUND(I426*H426,2)</f>
        <v>0</v>
      </c>
      <c r="BL426" s="16" t="s">
        <v>298</v>
      </c>
      <c r="BM426" s="138" t="s">
        <v>1812</v>
      </c>
    </row>
    <row r="427" spans="2:65" s="1" customFormat="1">
      <c r="B427" s="31"/>
      <c r="D427" s="140" t="s">
        <v>196</v>
      </c>
      <c r="F427" s="141" t="s">
        <v>1811</v>
      </c>
      <c r="I427" s="142"/>
      <c r="L427" s="31"/>
      <c r="M427" s="143"/>
      <c r="T427" s="52"/>
      <c r="AT427" s="16" t="s">
        <v>196</v>
      </c>
      <c r="AU427" s="16" t="s">
        <v>86</v>
      </c>
    </row>
    <row r="428" spans="2:65" s="1" customFormat="1">
      <c r="B428" s="31"/>
      <c r="D428" s="144" t="s">
        <v>198</v>
      </c>
      <c r="F428" s="145" t="s">
        <v>1813</v>
      </c>
      <c r="I428" s="142"/>
      <c r="L428" s="31"/>
      <c r="M428" s="143"/>
      <c r="T428" s="52"/>
      <c r="AT428" s="16" t="s">
        <v>198</v>
      </c>
      <c r="AU428" s="16" t="s">
        <v>86</v>
      </c>
    </row>
    <row r="429" spans="2:65" s="12" customFormat="1">
      <c r="B429" s="146"/>
      <c r="D429" s="140" t="s">
        <v>200</v>
      </c>
      <c r="E429" s="147" t="s">
        <v>19</v>
      </c>
      <c r="F429" s="148" t="s">
        <v>86</v>
      </c>
      <c r="H429" s="149">
        <v>2</v>
      </c>
      <c r="I429" s="150"/>
      <c r="L429" s="146"/>
      <c r="M429" s="151"/>
      <c r="T429" s="152"/>
      <c r="AT429" s="147" t="s">
        <v>200</v>
      </c>
      <c r="AU429" s="147" t="s">
        <v>86</v>
      </c>
      <c r="AV429" s="12" t="s">
        <v>86</v>
      </c>
      <c r="AW429" s="12" t="s">
        <v>37</v>
      </c>
      <c r="AX429" s="12" t="s">
        <v>84</v>
      </c>
      <c r="AY429" s="147" t="s">
        <v>187</v>
      </c>
    </row>
    <row r="430" spans="2:65" s="1" customFormat="1" ht="16.5" customHeight="1">
      <c r="B430" s="31"/>
      <c r="C430" s="160" t="s">
        <v>1366</v>
      </c>
      <c r="D430" s="160" t="s">
        <v>267</v>
      </c>
      <c r="E430" s="161" t="s">
        <v>1814</v>
      </c>
      <c r="F430" s="162" t="s">
        <v>1815</v>
      </c>
      <c r="G430" s="163" t="s">
        <v>320</v>
      </c>
      <c r="H430" s="164">
        <v>2</v>
      </c>
      <c r="I430" s="165"/>
      <c r="J430" s="166">
        <f>ROUND(I430*H430,2)</f>
        <v>0</v>
      </c>
      <c r="K430" s="162" t="s">
        <v>193</v>
      </c>
      <c r="L430" s="167"/>
      <c r="M430" s="168" t="s">
        <v>19</v>
      </c>
      <c r="N430" s="169" t="s">
        <v>47</v>
      </c>
      <c r="P430" s="136">
        <f>O430*H430</f>
        <v>0</v>
      </c>
      <c r="Q430" s="136">
        <v>4.4999999999999997E-3</v>
      </c>
      <c r="R430" s="136">
        <f>Q430*H430</f>
        <v>8.9999999999999993E-3</v>
      </c>
      <c r="S430" s="136">
        <v>0</v>
      </c>
      <c r="T430" s="137">
        <f>S430*H430</f>
        <v>0</v>
      </c>
      <c r="AR430" s="138" t="s">
        <v>394</v>
      </c>
      <c r="AT430" s="138" t="s">
        <v>267</v>
      </c>
      <c r="AU430" s="138" t="s">
        <v>86</v>
      </c>
      <c r="AY430" s="16" t="s">
        <v>187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6" t="s">
        <v>84</v>
      </c>
      <c r="BK430" s="139">
        <f>ROUND(I430*H430,2)</f>
        <v>0</v>
      </c>
      <c r="BL430" s="16" t="s">
        <v>298</v>
      </c>
      <c r="BM430" s="138" t="s">
        <v>1816</v>
      </c>
    </row>
    <row r="431" spans="2:65" s="1" customFormat="1">
      <c r="B431" s="31"/>
      <c r="D431" s="140" t="s">
        <v>196</v>
      </c>
      <c r="F431" s="141" t="s">
        <v>1815</v>
      </c>
      <c r="I431" s="142"/>
      <c r="L431" s="31"/>
      <c r="M431" s="143"/>
      <c r="T431" s="52"/>
      <c r="AT431" s="16" t="s">
        <v>196</v>
      </c>
      <c r="AU431" s="16" t="s">
        <v>86</v>
      </c>
    </row>
    <row r="432" spans="2:65" s="1" customFormat="1" ht="16.5" customHeight="1">
      <c r="B432" s="31"/>
      <c r="C432" s="127" t="s">
        <v>1369</v>
      </c>
      <c r="D432" s="127" t="s">
        <v>189</v>
      </c>
      <c r="E432" s="128" t="s">
        <v>1817</v>
      </c>
      <c r="F432" s="129" t="s">
        <v>1818</v>
      </c>
      <c r="G432" s="130" t="s">
        <v>320</v>
      </c>
      <c r="H432" s="131">
        <v>2</v>
      </c>
      <c r="I432" s="132"/>
      <c r="J432" s="133">
        <f>ROUND(I432*H432,2)</f>
        <v>0</v>
      </c>
      <c r="K432" s="129" t="s">
        <v>193</v>
      </c>
      <c r="L432" s="31"/>
      <c r="M432" s="134" t="s">
        <v>19</v>
      </c>
      <c r="N432" s="135" t="s">
        <v>47</v>
      </c>
      <c r="P432" s="136">
        <f>O432*H432</f>
        <v>0</v>
      </c>
      <c r="Q432" s="136">
        <v>0</v>
      </c>
      <c r="R432" s="136">
        <f>Q432*H432</f>
        <v>0</v>
      </c>
      <c r="S432" s="136">
        <v>0</v>
      </c>
      <c r="T432" s="137">
        <f>S432*H432</f>
        <v>0</v>
      </c>
      <c r="AR432" s="138" t="s">
        <v>298</v>
      </c>
      <c r="AT432" s="138" t="s">
        <v>189</v>
      </c>
      <c r="AU432" s="138" t="s">
        <v>86</v>
      </c>
      <c r="AY432" s="16" t="s">
        <v>187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6" t="s">
        <v>84</v>
      </c>
      <c r="BK432" s="139">
        <f>ROUND(I432*H432,2)</f>
        <v>0</v>
      </c>
      <c r="BL432" s="16" t="s">
        <v>298</v>
      </c>
      <c r="BM432" s="138" t="s">
        <v>1819</v>
      </c>
    </row>
    <row r="433" spans="2:65" s="1" customFormat="1">
      <c r="B433" s="31"/>
      <c r="D433" s="140" t="s">
        <v>196</v>
      </c>
      <c r="F433" s="141" t="s">
        <v>1820</v>
      </c>
      <c r="I433" s="142"/>
      <c r="L433" s="31"/>
      <c r="M433" s="143"/>
      <c r="T433" s="52"/>
      <c r="AT433" s="16" t="s">
        <v>196</v>
      </c>
      <c r="AU433" s="16" t="s">
        <v>86</v>
      </c>
    </row>
    <row r="434" spans="2:65" s="1" customFormat="1">
      <c r="B434" s="31"/>
      <c r="D434" s="144" t="s">
        <v>198</v>
      </c>
      <c r="F434" s="145" t="s">
        <v>1821</v>
      </c>
      <c r="I434" s="142"/>
      <c r="L434" s="31"/>
      <c r="M434" s="143"/>
      <c r="T434" s="52"/>
      <c r="AT434" s="16" t="s">
        <v>198</v>
      </c>
      <c r="AU434" s="16" t="s">
        <v>86</v>
      </c>
    </row>
    <row r="435" spans="2:65" s="12" customFormat="1">
      <c r="B435" s="146"/>
      <c r="D435" s="140" t="s">
        <v>200</v>
      </c>
      <c r="E435" s="147" t="s">
        <v>19</v>
      </c>
      <c r="F435" s="148" t="s">
        <v>86</v>
      </c>
      <c r="H435" s="149">
        <v>2</v>
      </c>
      <c r="I435" s="150"/>
      <c r="L435" s="146"/>
      <c r="M435" s="151"/>
      <c r="T435" s="152"/>
      <c r="AT435" s="147" t="s">
        <v>200</v>
      </c>
      <c r="AU435" s="147" t="s">
        <v>86</v>
      </c>
      <c r="AV435" s="12" t="s">
        <v>86</v>
      </c>
      <c r="AW435" s="12" t="s">
        <v>37</v>
      </c>
      <c r="AX435" s="12" t="s">
        <v>84</v>
      </c>
      <c r="AY435" s="147" t="s">
        <v>187</v>
      </c>
    </row>
    <row r="436" spans="2:65" s="1" customFormat="1" ht="16.5" customHeight="1">
      <c r="B436" s="31"/>
      <c r="C436" s="160" t="s">
        <v>1371</v>
      </c>
      <c r="D436" s="160" t="s">
        <v>267</v>
      </c>
      <c r="E436" s="161" t="s">
        <v>1822</v>
      </c>
      <c r="F436" s="162" t="s">
        <v>1823</v>
      </c>
      <c r="G436" s="163" t="s">
        <v>320</v>
      </c>
      <c r="H436" s="164">
        <v>2</v>
      </c>
      <c r="I436" s="165"/>
      <c r="J436" s="166">
        <f>ROUND(I436*H436,2)</f>
        <v>0</v>
      </c>
      <c r="K436" s="162" t="s">
        <v>193</v>
      </c>
      <c r="L436" s="167"/>
      <c r="M436" s="168" t="s">
        <v>19</v>
      </c>
      <c r="N436" s="169" t="s">
        <v>47</v>
      </c>
      <c r="P436" s="136">
        <f>O436*H436</f>
        <v>0</v>
      </c>
      <c r="Q436" s="136">
        <v>2.0000000000000001E-4</v>
      </c>
      <c r="R436" s="136">
        <f>Q436*H436</f>
        <v>4.0000000000000002E-4</v>
      </c>
      <c r="S436" s="136">
        <v>0</v>
      </c>
      <c r="T436" s="137">
        <f>S436*H436</f>
        <v>0</v>
      </c>
      <c r="AR436" s="138" t="s">
        <v>394</v>
      </c>
      <c r="AT436" s="138" t="s">
        <v>267</v>
      </c>
      <c r="AU436" s="138" t="s">
        <v>86</v>
      </c>
      <c r="AY436" s="16" t="s">
        <v>187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6" t="s">
        <v>84</v>
      </c>
      <c r="BK436" s="139">
        <f>ROUND(I436*H436,2)</f>
        <v>0</v>
      </c>
      <c r="BL436" s="16" t="s">
        <v>298</v>
      </c>
      <c r="BM436" s="138" t="s">
        <v>1824</v>
      </c>
    </row>
    <row r="437" spans="2:65" s="1" customFormat="1">
      <c r="B437" s="31"/>
      <c r="D437" s="140" t="s">
        <v>196</v>
      </c>
      <c r="F437" s="141" t="s">
        <v>1823</v>
      </c>
      <c r="I437" s="142"/>
      <c r="L437" s="31"/>
      <c r="M437" s="143"/>
      <c r="T437" s="52"/>
      <c r="AT437" s="16" t="s">
        <v>196</v>
      </c>
      <c r="AU437" s="16" t="s">
        <v>86</v>
      </c>
    </row>
    <row r="438" spans="2:65" s="1" customFormat="1" ht="24.15" customHeight="1">
      <c r="B438" s="31"/>
      <c r="C438" s="127" t="s">
        <v>1374</v>
      </c>
      <c r="D438" s="127" t="s">
        <v>189</v>
      </c>
      <c r="E438" s="128" t="s">
        <v>1825</v>
      </c>
      <c r="F438" s="129" t="s">
        <v>1826</v>
      </c>
      <c r="G438" s="130" t="s">
        <v>320</v>
      </c>
      <c r="H438" s="131">
        <v>2</v>
      </c>
      <c r="I438" s="132"/>
      <c r="J438" s="133">
        <f>ROUND(I438*H438,2)</f>
        <v>0</v>
      </c>
      <c r="K438" s="129" t="s">
        <v>193</v>
      </c>
      <c r="L438" s="31"/>
      <c r="M438" s="134" t="s">
        <v>19</v>
      </c>
      <c r="N438" s="135" t="s">
        <v>47</v>
      </c>
      <c r="P438" s="136">
        <f>O438*H438</f>
        <v>0</v>
      </c>
      <c r="Q438" s="136">
        <v>0</v>
      </c>
      <c r="R438" s="136">
        <f>Q438*H438</f>
        <v>0</v>
      </c>
      <c r="S438" s="136">
        <v>0</v>
      </c>
      <c r="T438" s="137">
        <f>S438*H438</f>
        <v>0</v>
      </c>
      <c r="AR438" s="138" t="s">
        <v>298</v>
      </c>
      <c r="AT438" s="138" t="s">
        <v>189</v>
      </c>
      <c r="AU438" s="138" t="s">
        <v>86</v>
      </c>
      <c r="AY438" s="16" t="s">
        <v>187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6" t="s">
        <v>84</v>
      </c>
      <c r="BK438" s="139">
        <f>ROUND(I438*H438,2)</f>
        <v>0</v>
      </c>
      <c r="BL438" s="16" t="s">
        <v>298</v>
      </c>
      <c r="BM438" s="138" t="s">
        <v>1827</v>
      </c>
    </row>
    <row r="439" spans="2:65" s="1" customFormat="1" ht="19.2">
      <c r="B439" s="31"/>
      <c r="D439" s="140" t="s">
        <v>196</v>
      </c>
      <c r="F439" s="141" t="s">
        <v>1828</v>
      </c>
      <c r="I439" s="142"/>
      <c r="L439" s="31"/>
      <c r="M439" s="143"/>
      <c r="T439" s="52"/>
      <c r="AT439" s="16" t="s">
        <v>196</v>
      </c>
      <c r="AU439" s="16" t="s">
        <v>86</v>
      </c>
    </row>
    <row r="440" spans="2:65" s="1" customFormat="1">
      <c r="B440" s="31"/>
      <c r="D440" s="144" t="s">
        <v>198</v>
      </c>
      <c r="F440" s="145" t="s">
        <v>1829</v>
      </c>
      <c r="I440" s="142"/>
      <c r="L440" s="31"/>
      <c r="M440" s="143"/>
      <c r="T440" s="52"/>
      <c r="AT440" s="16" t="s">
        <v>198</v>
      </c>
      <c r="AU440" s="16" t="s">
        <v>86</v>
      </c>
    </row>
    <row r="441" spans="2:65" s="12" customFormat="1">
      <c r="B441" s="146"/>
      <c r="D441" s="140" t="s">
        <v>200</v>
      </c>
      <c r="E441" s="147" t="s">
        <v>19</v>
      </c>
      <c r="F441" s="148" t="s">
        <v>86</v>
      </c>
      <c r="H441" s="149">
        <v>2</v>
      </c>
      <c r="I441" s="150"/>
      <c r="L441" s="146"/>
      <c r="M441" s="151"/>
      <c r="T441" s="152"/>
      <c r="AT441" s="147" t="s">
        <v>200</v>
      </c>
      <c r="AU441" s="147" t="s">
        <v>86</v>
      </c>
      <c r="AV441" s="12" t="s">
        <v>86</v>
      </c>
      <c r="AW441" s="12" t="s">
        <v>37</v>
      </c>
      <c r="AX441" s="12" t="s">
        <v>84</v>
      </c>
      <c r="AY441" s="147" t="s">
        <v>187</v>
      </c>
    </row>
    <row r="442" spans="2:65" s="1" customFormat="1" ht="24.15" customHeight="1">
      <c r="B442" s="31"/>
      <c r="C442" s="160" t="s">
        <v>1377</v>
      </c>
      <c r="D442" s="160" t="s">
        <v>267</v>
      </c>
      <c r="E442" s="161" t="s">
        <v>1830</v>
      </c>
      <c r="F442" s="162" t="s">
        <v>1831</v>
      </c>
      <c r="G442" s="163" t="s">
        <v>320</v>
      </c>
      <c r="H442" s="164">
        <v>2</v>
      </c>
      <c r="I442" s="165"/>
      <c r="J442" s="166">
        <f>ROUND(I442*H442,2)</f>
        <v>0</v>
      </c>
      <c r="K442" s="162" t="s">
        <v>193</v>
      </c>
      <c r="L442" s="167"/>
      <c r="M442" s="168" t="s">
        <v>19</v>
      </c>
      <c r="N442" s="169" t="s">
        <v>47</v>
      </c>
      <c r="P442" s="136">
        <f>O442*H442</f>
        <v>0</v>
      </c>
      <c r="Q442" s="136">
        <v>1.5E-3</v>
      </c>
      <c r="R442" s="136">
        <f>Q442*H442</f>
        <v>3.0000000000000001E-3</v>
      </c>
      <c r="S442" s="136">
        <v>0</v>
      </c>
      <c r="T442" s="137">
        <f>S442*H442</f>
        <v>0</v>
      </c>
      <c r="AR442" s="138" t="s">
        <v>394</v>
      </c>
      <c r="AT442" s="138" t="s">
        <v>267</v>
      </c>
      <c r="AU442" s="138" t="s">
        <v>86</v>
      </c>
      <c r="AY442" s="16" t="s">
        <v>187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6" t="s">
        <v>84</v>
      </c>
      <c r="BK442" s="139">
        <f>ROUND(I442*H442,2)</f>
        <v>0</v>
      </c>
      <c r="BL442" s="16" t="s">
        <v>298</v>
      </c>
      <c r="BM442" s="138" t="s">
        <v>1832</v>
      </c>
    </row>
    <row r="443" spans="2:65" s="1" customFormat="1" ht="19.2">
      <c r="B443" s="31"/>
      <c r="D443" s="140" t="s">
        <v>196</v>
      </c>
      <c r="F443" s="141" t="s">
        <v>1831</v>
      </c>
      <c r="I443" s="142"/>
      <c r="L443" s="31"/>
      <c r="M443" s="143"/>
      <c r="T443" s="52"/>
      <c r="AT443" s="16" t="s">
        <v>196</v>
      </c>
      <c r="AU443" s="16" t="s">
        <v>86</v>
      </c>
    </row>
    <row r="444" spans="2:65" s="1" customFormat="1" ht="21.75" customHeight="1">
      <c r="B444" s="31"/>
      <c r="C444" s="127" t="s">
        <v>1379</v>
      </c>
      <c r="D444" s="127" t="s">
        <v>189</v>
      </c>
      <c r="E444" s="128" t="s">
        <v>1833</v>
      </c>
      <c r="F444" s="129" t="s">
        <v>1834</v>
      </c>
      <c r="G444" s="130" t="s">
        <v>320</v>
      </c>
      <c r="H444" s="131">
        <v>2</v>
      </c>
      <c r="I444" s="132"/>
      <c r="J444" s="133">
        <f>ROUND(I444*H444,2)</f>
        <v>0</v>
      </c>
      <c r="K444" s="129" t="s">
        <v>193</v>
      </c>
      <c r="L444" s="31"/>
      <c r="M444" s="134" t="s">
        <v>19</v>
      </c>
      <c r="N444" s="135" t="s">
        <v>47</v>
      </c>
      <c r="P444" s="136">
        <f>O444*H444</f>
        <v>0</v>
      </c>
      <c r="Q444" s="136">
        <v>0</v>
      </c>
      <c r="R444" s="136">
        <f>Q444*H444</f>
        <v>0</v>
      </c>
      <c r="S444" s="136">
        <v>0</v>
      </c>
      <c r="T444" s="137">
        <f>S444*H444</f>
        <v>0</v>
      </c>
      <c r="AR444" s="138" t="s">
        <v>298</v>
      </c>
      <c r="AT444" s="138" t="s">
        <v>189</v>
      </c>
      <c r="AU444" s="138" t="s">
        <v>86</v>
      </c>
      <c r="AY444" s="16" t="s">
        <v>187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6" t="s">
        <v>84</v>
      </c>
      <c r="BK444" s="139">
        <f>ROUND(I444*H444,2)</f>
        <v>0</v>
      </c>
      <c r="BL444" s="16" t="s">
        <v>298</v>
      </c>
      <c r="BM444" s="138" t="s">
        <v>1835</v>
      </c>
    </row>
    <row r="445" spans="2:65" s="1" customFormat="1" ht="19.2">
      <c r="B445" s="31"/>
      <c r="D445" s="140" t="s">
        <v>196</v>
      </c>
      <c r="F445" s="141" t="s">
        <v>1836</v>
      </c>
      <c r="I445" s="142"/>
      <c r="L445" s="31"/>
      <c r="M445" s="143"/>
      <c r="T445" s="52"/>
      <c r="AT445" s="16" t="s">
        <v>196</v>
      </c>
      <c r="AU445" s="16" t="s">
        <v>86</v>
      </c>
    </row>
    <row r="446" spans="2:65" s="1" customFormat="1">
      <c r="B446" s="31"/>
      <c r="D446" s="144" t="s">
        <v>198</v>
      </c>
      <c r="F446" s="145" t="s">
        <v>1837</v>
      </c>
      <c r="I446" s="142"/>
      <c r="L446" s="31"/>
      <c r="M446" s="143"/>
      <c r="T446" s="52"/>
      <c r="AT446" s="16" t="s">
        <v>198</v>
      </c>
      <c r="AU446" s="16" t="s">
        <v>86</v>
      </c>
    </row>
    <row r="447" spans="2:65" s="12" customFormat="1">
      <c r="B447" s="146"/>
      <c r="D447" s="140" t="s">
        <v>200</v>
      </c>
      <c r="E447" s="147" t="s">
        <v>19</v>
      </c>
      <c r="F447" s="148" t="s">
        <v>86</v>
      </c>
      <c r="H447" s="149">
        <v>2</v>
      </c>
      <c r="I447" s="150"/>
      <c r="L447" s="146"/>
      <c r="M447" s="151"/>
      <c r="T447" s="152"/>
      <c r="AT447" s="147" t="s">
        <v>200</v>
      </c>
      <c r="AU447" s="147" t="s">
        <v>86</v>
      </c>
      <c r="AV447" s="12" t="s">
        <v>86</v>
      </c>
      <c r="AW447" s="12" t="s">
        <v>37</v>
      </c>
      <c r="AX447" s="12" t="s">
        <v>84</v>
      </c>
      <c r="AY447" s="147" t="s">
        <v>187</v>
      </c>
    </row>
    <row r="448" spans="2:65" s="1" customFormat="1" ht="16.5" customHeight="1">
      <c r="B448" s="31"/>
      <c r="C448" s="127" t="s">
        <v>1382</v>
      </c>
      <c r="D448" s="127" t="s">
        <v>189</v>
      </c>
      <c r="E448" s="128" t="s">
        <v>1838</v>
      </c>
      <c r="F448" s="129" t="s">
        <v>1839</v>
      </c>
      <c r="G448" s="130" t="s">
        <v>320</v>
      </c>
      <c r="H448" s="131">
        <v>2</v>
      </c>
      <c r="I448" s="132"/>
      <c r="J448" s="133">
        <f>ROUND(I448*H448,2)</f>
        <v>0</v>
      </c>
      <c r="K448" s="129" t="s">
        <v>193</v>
      </c>
      <c r="L448" s="31"/>
      <c r="M448" s="134" t="s">
        <v>19</v>
      </c>
      <c r="N448" s="135" t="s">
        <v>47</v>
      </c>
      <c r="P448" s="136">
        <f>O448*H448</f>
        <v>0</v>
      </c>
      <c r="Q448" s="136">
        <v>0</v>
      </c>
      <c r="R448" s="136">
        <f>Q448*H448</f>
        <v>0</v>
      </c>
      <c r="S448" s="136">
        <v>0</v>
      </c>
      <c r="T448" s="137">
        <f>S448*H448</f>
        <v>0</v>
      </c>
      <c r="AR448" s="138" t="s">
        <v>298</v>
      </c>
      <c r="AT448" s="138" t="s">
        <v>189</v>
      </c>
      <c r="AU448" s="138" t="s">
        <v>86</v>
      </c>
      <c r="AY448" s="16" t="s">
        <v>187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6" t="s">
        <v>84</v>
      </c>
      <c r="BK448" s="139">
        <f>ROUND(I448*H448,2)</f>
        <v>0</v>
      </c>
      <c r="BL448" s="16" t="s">
        <v>298</v>
      </c>
      <c r="BM448" s="138" t="s">
        <v>1840</v>
      </c>
    </row>
    <row r="449" spans="2:65" s="1" customFormat="1" ht="19.2">
      <c r="B449" s="31"/>
      <c r="D449" s="140" t="s">
        <v>196</v>
      </c>
      <c r="F449" s="141" t="s">
        <v>1841</v>
      </c>
      <c r="I449" s="142"/>
      <c r="L449" s="31"/>
      <c r="M449" s="143"/>
      <c r="T449" s="52"/>
      <c r="AT449" s="16" t="s">
        <v>196</v>
      </c>
      <c r="AU449" s="16" t="s">
        <v>86</v>
      </c>
    </row>
    <row r="450" spans="2:65" s="1" customFormat="1">
      <c r="B450" s="31"/>
      <c r="D450" s="144" t="s">
        <v>198</v>
      </c>
      <c r="F450" s="145" t="s">
        <v>1842</v>
      </c>
      <c r="I450" s="142"/>
      <c r="L450" s="31"/>
      <c r="M450" s="143"/>
      <c r="T450" s="52"/>
      <c r="AT450" s="16" t="s">
        <v>198</v>
      </c>
      <c r="AU450" s="16" t="s">
        <v>86</v>
      </c>
    </row>
    <row r="451" spans="2:65" s="12" customFormat="1">
      <c r="B451" s="146"/>
      <c r="D451" s="140" t="s">
        <v>200</v>
      </c>
      <c r="E451" s="147" t="s">
        <v>19</v>
      </c>
      <c r="F451" s="148" t="s">
        <v>86</v>
      </c>
      <c r="H451" s="149">
        <v>2</v>
      </c>
      <c r="I451" s="150"/>
      <c r="L451" s="146"/>
      <c r="M451" s="151"/>
      <c r="T451" s="152"/>
      <c r="AT451" s="147" t="s">
        <v>200</v>
      </c>
      <c r="AU451" s="147" t="s">
        <v>86</v>
      </c>
      <c r="AV451" s="12" t="s">
        <v>86</v>
      </c>
      <c r="AW451" s="12" t="s">
        <v>37</v>
      </c>
      <c r="AX451" s="12" t="s">
        <v>84</v>
      </c>
      <c r="AY451" s="147" t="s">
        <v>187</v>
      </c>
    </row>
    <row r="452" spans="2:65" s="1" customFormat="1" ht="16.5" customHeight="1">
      <c r="B452" s="31"/>
      <c r="C452" s="127" t="s">
        <v>1384</v>
      </c>
      <c r="D452" s="127" t="s">
        <v>189</v>
      </c>
      <c r="E452" s="128" t="s">
        <v>1843</v>
      </c>
      <c r="F452" s="129" t="s">
        <v>1844</v>
      </c>
      <c r="G452" s="130" t="s">
        <v>320</v>
      </c>
      <c r="H452" s="131">
        <v>2</v>
      </c>
      <c r="I452" s="132"/>
      <c r="J452" s="133">
        <f>ROUND(I452*H452,2)</f>
        <v>0</v>
      </c>
      <c r="K452" s="129" t="s">
        <v>193</v>
      </c>
      <c r="L452" s="31"/>
      <c r="M452" s="134" t="s">
        <v>19</v>
      </c>
      <c r="N452" s="135" t="s">
        <v>47</v>
      </c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AR452" s="138" t="s">
        <v>298</v>
      </c>
      <c r="AT452" s="138" t="s">
        <v>189</v>
      </c>
      <c r="AU452" s="138" t="s">
        <v>86</v>
      </c>
      <c r="AY452" s="16" t="s">
        <v>187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6" t="s">
        <v>84</v>
      </c>
      <c r="BK452" s="139">
        <f>ROUND(I452*H452,2)</f>
        <v>0</v>
      </c>
      <c r="BL452" s="16" t="s">
        <v>298</v>
      </c>
      <c r="BM452" s="138" t="s">
        <v>1845</v>
      </c>
    </row>
    <row r="453" spans="2:65" s="1" customFormat="1">
      <c r="B453" s="31"/>
      <c r="D453" s="140" t="s">
        <v>196</v>
      </c>
      <c r="F453" s="141" t="s">
        <v>1846</v>
      </c>
      <c r="I453" s="142"/>
      <c r="L453" s="31"/>
      <c r="M453" s="143"/>
      <c r="T453" s="52"/>
      <c r="AT453" s="16" t="s">
        <v>196</v>
      </c>
      <c r="AU453" s="16" t="s">
        <v>86</v>
      </c>
    </row>
    <row r="454" spans="2:65" s="1" customFormat="1">
      <c r="B454" s="31"/>
      <c r="D454" s="144" t="s">
        <v>198</v>
      </c>
      <c r="F454" s="145" t="s">
        <v>1847</v>
      </c>
      <c r="I454" s="142"/>
      <c r="L454" s="31"/>
      <c r="M454" s="143"/>
      <c r="T454" s="52"/>
      <c r="AT454" s="16" t="s">
        <v>198</v>
      </c>
      <c r="AU454" s="16" t="s">
        <v>86</v>
      </c>
    </row>
    <row r="455" spans="2:65" s="12" customFormat="1">
      <c r="B455" s="146"/>
      <c r="D455" s="140" t="s">
        <v>200</v>
      </c>
      <c r="E455" s="147" t="s">
        <v>19</v>
      </c>
      <c r="F455" s="148" t="s">
        <v>86</v>
      </c>
      <c r="H455" s="149">
        <v>2</v>
      </c>
      <c r="I455" s="150"/>
      <c r="L455" s="146"/>
      <c r="M455" s="151"/>
      <c r="T455" s="152"/>
      <c r="AT455" s="147" t="s">
        <v>200</v>
      </c>
      <c r="AU455" s="147" t="s">
        <v>86</v>
      </c>
      <c r="AV455" s="12" t="s">
        <v>86</v>
      </c>
      <c r="AW455" s="12" t="s">
        <v>37</v>
      </c>
      <c r="AX455" s="12" t="s">
        <v>84</v>
      </c>
      <c r="AY455" s="147" t="s">
        <v>187</v>
      </c>
    </row>
    <row r="456" spans="2:65" s="1" customFormat="1" ht="16.5" customHeight="1">
      <c r="B456" s="31"/>
      <c r="C456" s="127" t="s">
        <v>1386</v>
      </c>
      <c r="D456" s="127" t="s">
        <v>189</v>
      </c>
      <c r="E456" s="128" t="s">
        <v>1848</v>
      </c>
      <c r="F456" s="129" t="s">
        <v>1849</v>
      </c>
      <c r="G456" s="130" t="s">
        <v>320</v>
      </c>
      <c r="H456" s="131">
        <v>2</v>
      </c>
      <c r="I456" s="132"/>
      <c r="J456" s="133">
        <f>ROUND(I456*H456,2)</f>
        <v>0</v>
      </c>
      <c r="K456" s="129" t="s">
        <v>193</v>
      </c>
      <c r="L456" s="31"/>
      <c r="M456" s="134" t="s">
        <v>19</v>
      </c>
      <c r="N456" s="135" t="s">
        <v>47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298</v>
      </c>
      <c r="AT456" s="138" t="s">
        <v>189</v>
      </c>
      <c r="AU456" s="138" t="s">
        <v>86</v>
      </c>
      <c r="AY456" s="16" t="s">
        <v>187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6" t="s">
        <v>84</v>
      </c>
      <c r="BK456" s="139">
        <f>ROUND(I456*H456,2)</f>
        <v>0</v>
      </c>
      <c r="BL456" s="16" t="s">
        <v>298</v>
      </c>
      <c r="BM456" s="138" t="s">
        <v>1850</v>
      </c>
    </row>
    <row r="457" spans="2:65" s="1" customFormat="1">
      <c r="B457" s="31"/>
      <c r="D457" s="140" t="s">
        <v>196</v>
      </c>
      <c r="F457" s="141" t="s">
        <v>1851</v>
      </c>
      <c r="I457" s="142"/>
      <c r="L457" s="31"/>
      <c r="M457" s="143"/>
      <c r="T457" s="52"/>
      <c r="AT457" s="16" t="s">
        <v>196</v>
      </c>
      <c r="AU457" s="16" t="s">
        <v>86</v>
      </c>
    </row>
    <row r="458" spans="2:65" s="1" customFormat="1">
      <c r="B458" s="31"/>
      <c r="D458" s="144" t="s">
        <v>198</v>
      </c>
      <c r="F458" s="145" t="s">
        <v>1852</v>
      </c>
      <c r="I458" s="142"/>
      <c r="L458" s="31"/>
      <c r="M458" s="143"/>
      <c r="T458" s="52"/>
      <c r="AT458" s="16" t="s">
        <v>198</v>
      </c>
      <c r="AU458" s="16" t="s">
        <v>86</v>
      </c>
    </row>
    <row r="459" spans="2:65" s="12" customFormat="1">
      <c r="B459" s="146"/>
      <c r="D459" s="140" t="s">
        <v>200</v>
      </c>
      <c r="E459" s="147" t="s">
        <v>19</v>
      </c>
      <c r="F459" s="148" t="s">
        <v>86</v>
      </c>
      <c r="H459" s="149">
        <v>2</v>
      </c>
      <c r="I459" s="150"/>
      <c r="L459" s="146"/>
      <c r="M459" s="151"/>
      <c r="T459" s="152"/>
      <c r="AT459" s="147" t="s">
        <v>200</v>
      </c>
      <c r="AU459" s="147" t="s">
        <v>86</v>
      </c>
      <c r="AV459" s="12" t="s">
        <v>86</v>
      </c>
      <c r="AW459" s="12" t="s">
        <v>37</v>
      </c>
      <c r="AX459" s="12" t="s">
        <v>84</v>
      </c>
      <c r="AY459" s="147" t="s">
        <v>187</v>
      </c>
    </row>
    <row r="460" spans="2:65" s="1" customFormat="1" ht="16.5" customHeight="1">
      <c r="B460" s="31"/>
      <c r="C460" s="127" t="s">
        <v>1392</v>
      </c>
      <c r="D460" s="127" t="s">
        <v>189</v>
      </c>
      <c r="E460" s="128" t="s">
        <v>1853</v>
      </c>
      <c r="F460" s="129" t="s">
        <v>1854</v>
      </c>
      <c r="G460" s="130" t="s">
        <v>320</v>
      </c>
      <c r="H460" s="131">
        <v>2</v>
      </c>
      <c r="I460" s="132"/>
      <c r="J460" s="133">
        <f>ROUND(I460*H460,2)</f>
        <v>0</v>
      </c>
      <c r="K460" s="129" t="s">
        <v>193</v>
      </c>
      <c r="L460" s="31"/>
      <c r="M460" s="134" t="s">
        <v>19</v>
      </c>
      <c r="N460" s="135" t="s">
        <v>47</v>
      </c>
      <c r="P460" s="136">
        <f>O460*H460</f>
        <v>0</v>
      </c>
      <c r="Q460" s="136">
        <v>0</v>
      </c>
      <c r="R460" s="136">
        <f>Q460*H460</f>
        <v>0</v>
      </c>
      <c r="S460" s="136">
        <v>0</v>
      </c>
      <c r="T460" s="137">
        <f>S460*H460</f>
        <v>0</v>
      </c>
      <c r="AR460" s="138" t="s">
        <v>298</v>
      </c>
      <c r="AT460" s="138" t="s">
        <v>189</v>
      </c>
      <c r="AU460" s="138" t="s">
        <v>86</v>
      </c>
      <c r="AY460" s="16" t="s">
        <v>187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6" t="s">
        <v>84</v>
      </c>
      <c r="BK460" s="139">
        <f>ROUND(I460*H460,2)</f>
        <v>0</v>
      </c>
      <c r="BL460" s="16" t="s">
        <v>298</v>
      </c>
      <c r="BM460" s="138" t="s">
        <v>1855</v>
      </c>
    </row>
    <row r="461" spans="2:65" s="1" customFormat="1">
      <c r="B461" s="31"/>
      <c r="D461" s="140" t="s">
        <v>196</v>
      </c>
      <c r="F461" s="141" t="s">
        <v>1856</v>
      </c>
      <c r="I461" s="142"/>
      <c r="L461" s="31"/>
      <c r="M461" s="143"/>
      <c r="T461" s="52"/>
      <c r="AT461" s="16" t="s">
        <v>196</v>
      </c>
      <c r="AU461" s="16" t="s">
        <v>86</v>
      </c>
    </row>
    <row r="462" spans="2:65" s="1" customFormat="1">
      <c r="B462" s="31"/>
      <c r="D462" s="144" t="s">
        <v>198</v>
      </c>
      <c r="F462" s="145" t="s">
        <v>1857</v>
      </c>
      <c r="I462" s="142"/>
      <c r="L462" s="31"/>
      <c r="M462" s="143"/>
      <c r="T462" s="52"/>
      <c r="AT462" s="16" t="s">
        <v>198</v>
      </c>
      <c r="AU462" s="16" t="s">
        <v>86</v>
      </c>
    </row>
    <row r="463" spans="2:65" s="12" customFormat="1">
      <c r="B463" s="146"/>
      <c r="D463" s="140" t="s">
        <v>200</v>
      </c>
      <c r="E463" s="147" t="s">
        <v>19</v>
      </c>
      <c r="F463" s="148" t="s">
        <v>86</v>
      </c>
      <c r="H463" s="149">
        <v>2</v>
      </c>
      <c r="I463" s="150"/>
      <c r="L463" s="146"/>
      <c r="M463" s="151"/>
      <c r="T463" s="152"/>
      <c r="AT463" s="147" t="s">
        <v>200</v>
      </c>
      <c r="AU463" s="147" t="s">
        <v>86</v>
      </c>
      <c r="AV463" s="12" t="s">
        <v>86</v>
      </c>
      <c r="AW463" s="12" t="s">
        <v>37</v>
      </c>
      <c r="AX463" s="12" t="s">
        <v>84</v>
      </c>
      <c r="AY463" s="147" t="s">
        <v>187</v>
      </c>
    </row>
    <row r="464" spans="2:65" s="1" customFormat="1" ht="16.5" customHeight="1">
      <c r="B464" s="31"/>
      <c r="C464" s="127" t="s">
        <v>1394</v>
      </c>
      <c r="D464" s="127" t="s">
        <v>189</v>
      </c>
      <c r="E464" s="128" t="s">
        <v>1858</v>
      </c>
      <c r="F464" s="129" t="s">
        <v>1859</v>
      </c>
      <c r="G464" s="130" t="s">
        <v>320</v>
      </c>
      <c r="H464" s="131">
        <v>2</v>
      </c>
      <c r="I464" s="132"/>
      <c r="J464" s="133">
        <f>ROUND(I464*H464,2)</f>
        <v>0</v>
      </c>
      <c r="K464" s="129" t="s">
        <v>193</v>
      </c>
      <c r="L464" s="31"/>
      <c r="M464" s="134" t="s">
        <v>19</v>
      </c>
      <c r="N464" s="135" t="s">
        <v>47</v>
      </c>
      <c r="P464" s="136">
        <f>O464*H464</f>
        <v>0</v>
      </c>
      <c r="Q464" s="136">
        <v>0</v>
      </c>
      <c r="R464" s="136">
        <f>Q464*H464</f>
        <v>0</v>
      </c>
      <c r="S464" s="136">
        <v>0</v>
      </c>
      <c r="T464" s="137">
        <f>S464*H464</f>
        <v>0</v>
      </c>
      <c r="AR464" s="138" t="s">
        <v>298</v>
      </c>
      <c r="AT464" s="138" t="s">
        <v>189</v>
      </c>
      <c r="AU464" s="138" t="s">
        <v>86</v>
      </c>
      <c r="AY464" s="16" t="s">
        <v>187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6" t="s">
        <v>84</v>
      </c>
      <c r="BK464" s="139">
        <f>ROUND(I464*H464,2)</f>
        <v>0</v>
      </c>
      <c r="BL464" s="16" t="s">
        <v>298</v>
      </c>
      <c r="BM464" s="138" t="s">
        <v>1860</v>
      </c>
    </row>
    <row r="465" spans="2:65" s="1" customFormat="1">
      <c r="B465" s="31"/>
      <c r="D465" s="140" t="s">
        <v>196</v>
      </c>
      <c r="F465" s="141" t="s">
        <v>1861</v>
      </c>
      <c r="I465" s="142"/>
      <c r="L465" s="31"/>
      <c r="M465" s="143"/>
      <c r="T465" s="52"/>
      <c r="AT465" s="16" t="s">
        <v>196</v>
      </c>
      <c r="AU465" s="16" t="s">
        <v>86</v>
      </c>
    </row>
    <row r="466" spans="2:65" s="1" customFormat="1">
      <c r="B466" s="31"/>
      <c r="D466" s="144" t="s">
        <v>198</v>
      </c>
      <c r="F466" s="145" t="s">
        <v>1862</v>
      </c>
      <c r="I466" s="142"/>
      <c r="L466" s="31"/>
      <c r="M466" s="143"/>
      <c r="T466" s="52"/>
      <c r="AT466" s="16" t="s">
        <v>198</v>
      </c>
      <c r="AU466" s="16" t="s">
        <v>86</v>
      </c>
    </row>
    <row r="467" spans="2:65" s="12" customFormat="1">
      <c r="B467" s="146"/>
      <c r="D467" s="140" t="s">
        <v>200</v>
      </c>
      <c r="E467" s="147" t="s">
        <v>19</v>
      </c>
      <c r="F467" s="148" t="s">
        <v>86</v>
      </c>
      <c r="H467" s="149">
        <v>2</v>
      </c>
      <c r="I467" s="150"/>
      <c r="L467" s="146"/>
      <c r="M467" s="151"/>
      <c r="T467" s="152"/>
      <c r="AT467" s="147" t="s">
        <v>200</v>
      </c>
      <c r="AU467" s="147" t="s">
        <v>86</v>
      </c>
      <c r="AV467" s="12" t="s">
        <v>86</v>
      </c>
      <c r="AW467" s="12" t="s">
        <v>37</v>
      </c>
      <c r="AX467" s="12" t="s">
        <v>84</v>
      </c>
      <c r="AY467" s="147" t="s">
        <v>187</v>
      </c>
    </row>
    <row r="468" spans="2:65" s="1" customFormat="1" ht="21.75" customHeight="1">
      <c r="B468" s="31"/>
      <c r="C468" s="127" t="s">
        <v>1396</v>
      </c>
      <c r="D468" s="127" t="s">
        <v>189</v>
      </c>
      <c r="E468" s="128" t="s">
        <v>1863</v>
      </c>
      <c r="F468" s="129" t="s">
        <v>1864</v>
      </c>
      <c r="G468" s="130" t="s">
        <v>320</v>
      </c>
      <c r="H468" s="131">
        <v>3</v>
      </c>
      <c r="I468" s="132"/>
      <c r="J468" s="133">
        <f>ROUND(I468*H468,2)</f>
        <v>0</v>
      </c>
      <c r="K468" s="129" t="s">
        <v>193</v>
      </c>
      <c r="L468" s="31"/>
      <c r="M468" s="134" t="s">
        <v>19</v>
      </c>
      <c r="N468" s="135" t="s">
        <v>47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298</v>
      </c>
      <c r="AT468" s="138" t="s">
        <v>189</v>
      </c>
      <c r="AU468" s="138" t="s">
        <v>86</v>
      </c>
      <c r="AY468" s="16" t="s">
        <v>187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6" t="s">
        <v>84</v>
      </c>
      <c r="BK468" s="139">
        <f>ROUND(I468*H468,2)</f>
        <v>0</v>
      </c>
      <c r="BL468" s="16" t="s">
        <v>298</v>
      </c>
      <c r="BM468" s="138" t="s">
        <v>1865</v>
      </c>
    </row>
    <row r="469" spans="2:65" s="1" customFormat="1" ht="19.2">
      <c r="B469" s="31"/>
      <c r="D469" s="140" t="s">
        <v>196</v>
      </c>
      <c r="F469" s="141" t="s">
        <v>1866</v>
      </c>
      <c r="I469" s="142"/>
      <c r="L469" s="31"/>
      <c r="M469" s="143"/>
      <c r="T469" s="52"/>
      <c r="AT469" s="16" t="s">
        <v>196</v>
      </c>
      <c r="AU469" s="16" t="s">
        <v>86</v>
      </c>
    </row>
    <row r="470" spans="2:65" s="1" customFormat="1">
      <c r="B470" s="31"/>
      <c r="D470" s="144" t="s">
        <v>198</v>
      </c>
      <c r="F470" s="145" t="s">
        <v>1867</v>
      </c>
      <c r="I470" s="142"/>
      <c r="L470" s="31"/>
      <c r="M470" s="143"/>
      <c r="T470" s="52"/>
      <c r="AT470" s="16" t="s">
        <v>198</v>
      </c>
      <c r="AU470" s="16" t="s">
        <v>86</v>
      </c>
    </row>
    <row r="471" spans="2:65" s="12" customFormat="1">
      <c r="B471" s="146"/>
      <c r="D471" s="140" t="s">
        <v>200</v>
      </c>
      <c r="E471" s="147" t="s">
        <v>19</v>
      </c>
      <c r="F471" s="148" t="s">
        <v>209</v>
      </c>
      <c r="H471" s="149">
        <v>3</v>
      </c>
      <c r="I471" s="150"/>
      <c r="L471" s="146"/>
      <c r="M471" s="151"/>
      <c r="T471" s="152"/>
      <c r="AT471" s="147" t="s">
        <v>200</v>
      </c>
      <c r="AU471" s="147" t="s">
        <v>86</v>
      </c>
      <c r="AV471" s="12" t="s">
        <v>86</v>
      </c>
      <c r="AW471" s="12" t="s">
        <v>37</v>
      </c>
      <c r="AX471" s="12" t="s">
        <v>84</v>
      </c>
      <c r="AY471" s="147" t="s">
        <v>187</v>
      </c>
    </row>
    <row r="472" spans="2:65" s="1" customFormat="1" ht="16.5" customHeight="1">
      <c r="B472" s="31"/>
      <c r="C472" s="127" t="s">
        <v>1398</v>
      </c>
      <c r="D472" s="127" t="s">
        <v>189</v>
      </c>
      <c r="E472" s="128" t="s">
        <v>1868</v>
      </c>
      <c r="F472" s="129" t="s">
        <v>1869</v>
      </c>
      <c r="G472" s="130" t="s">
        <v>320</v>
      </c>
      <c r="H472" s="131">
        <v>3</v>
      </c>
      <c r="I472" s="132"/>
      <c r="J472" s="133">
        <f>ROUND(I472*H472,2)</f>
        <v>0</v>
      </c>
      <c r="K472" s="129" t="s">
        <v>193</v>
      </c>
      <c r="L472" s="31"/>
      <c r="M472" s="134" t="s">
        <v>19</v>
      </c>
      <c r="N472" s="135" t="s">
        <v>47</v>
      </c>
      <c r="P472" s="136">
        <f>O472*H472</f>
        <v>0</v>
      </c>
      <c r="Q472" s="136">
        <v>0</v>
      </c>
      <c r="R472" s="136">
        <f>Q472*H472</f>
        <v>0</v>
      </c>
      <c r="S472" s="136">
        <v>0</v>
      </c>
      <c r="T472" s="137">
        <f>S472*H472</f>
        <v>0</v>
      </c>
      <c r="AR472" s="138" t="s">
        <v>298</v>
      </c>
      <c r="AT472" s="138" t="s">
        <v>189</v>
      </c>
      <c r="AU472" s="138" t="s">
        <v>86</v>
      </c>
      <c r="AY472" s="16" t="s">
        <v>187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6" t="s">
        <v>84</v>
      </c>
      <c r="BK472" s="139">
        <f>ROUND(I472*H472,2)</f>
        <v>0</v>
      </c>
      <c r="BL472" s="16" t="s">
        <v>298</v>
      </c>
      <c r="BM472" s="138" t="s">
        <v>1870</v>
      </c>
    </row>
    <row r="473" spans="2:65" s="1" customFormat="1" ht="19.2">
      <c r="B473" s="31"/>
      <c r="D473" s="140" t="s">
        <v>196</v>
      </c>
      <c r="F473" s="141" t="s">
        <v>1871</v>
      </c>
      <c r="I473" s="142"/>
      <c r="L473" s="31"/>
      <c r="M473" s="143"/>
      <c r="T473" s="52"/>
      <c r="AT473" s="16" t="s">
        <v>196</v>
      </c>
      <c r="AU473" s="16" t="s">
        <v>86</v>
      </c>
    </row>
    <row r="474" spans="2:65" s="1" customFormat="1">
      <c r="B474" s="31"/>
      <c r="D474" s="144" t="s">
        <v>198</v>
      </c>
      <c r="F474" s="145" t="s">
        <v>1872</v>
      </c>
      <c r="I474" s="142"/>
      <c r="L474" s="31"/>
      <c r="M474" s="143"/>
      <c r="T474" s="52"/>
      <c r="AT474" s="16" t="s">
        <v>198</v>
      </c>
      <c r="AU474" s="16" t="s">
        <v>86</v>
      </c>
    </row>
    <row r="475" spans="2:65" s="12" customFormat="1">
      <c r="B475" s="146"/>
      <c r="D475" s="140" t="s">
        <v>200</v>
      </c>
      <c r="E475" s="147" t="s">
        <v>19</v>
      </c>
      <c r="F475" s="148" t="s">
        <v>209</v>
      </c>
      <c r="H475" s="149">
        <v>3</v>
      </c>
      <c r="I475" s="150"/>
      <c r="L475" s="146"/>
      <c r="M475" s="151"/>
      <c r="T475" s="152"/>
      <c r="AT475" s="147" t="s">
        <v>200</v>
      </c>
      <c r="AU475" s="147" t="s">
        <v>86</v>
      </c>
      <c r="AV475" s="12" t="s">
        <v>86</v>
      </c>
      <c r="AW475" s="12" t="s">
        <v>37</v>
      </c>
      <c r="AX475" s="12" t="s">
        <v>84</v>
      </c>
      <c r="AY475" s="147" t="s">
        <v>187</v>
      </c>
    </row>
    <row r="476" spans="2:65" s="1" customFormat="1" ht="37.799999999999997" customHeight="1">
      <c r="B476" s="31"/>
      <c r="C476" s="160" t="s">
        <v>1401</v>
      </c>
      <c r="D476" s="160" t="s">
        <v>267</v>
      </c>
      <c r="E476" s="161" t="s">
        <v>1873</v>
      </c>
      <c r="F476" s="162" t="s">
        <v>1874</v>
      </c>
      <c r="G476" s="163" t="s">
        <v>320</v>
      </c>
      <c r="H476" s="164">
        <v>3</v>
      </c>
      <c r="I476" s="165"/>
      <c r="J476" s="166">
        <f>ROUND(I476*H476,2)</f>
        <v>0</v>
      </c>
      <c r="K476" s="162" t="s">
        <v>193</v>
      </c>
      <c r="L476" s="167"/>
      <c r="M476" s="168" t="s">
        <v>19</v>
      </c>
      <c r="N476" s="169" t="s">
        <v>47</v>
      </c>
      <c r="P476" s="136">
        <f>O476*H476</f>
        <v>0</v>
      </c>
      <c r="Q476" s="136">
        <v>0.01</v>
      </c>
      <c r="R476" s="136">
        <f>Q476*H476</f>
        <v>0.03</v>
      </c>
      <c r="S476" s="136">
        <v>0</v>
      </c>
      <c r="T476" s="137">
        <f>S476*H476</f>
        <v>0</v>
      </c>
      <c r="AR476" s="138" t="s">
        <v>394</v>
      </c>
      <c r="AT476" s="138" t="s">
        <v>267</v>
      </c>
      <c r="AU476" s="138" t="s">
        <v>86</v>
      </c>
      <c r="AY476" s="16" t="s">
        <v>187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6" t="s">
        <v>84</v>
      </c>
      <c r="BK476" s="139">
        <f>ROUND(I476*H476,2)</f>
        <v>0</v>
      </c>
      <c r="BL476" s="16" t="s">
        <v>298</v>
      </c>
      <c r="BM476" s="138" t="s">
        <v>1875</v>
      </c>
    </row>
    <row r="477" spans="2:65" s="1" customFormat="1" ht="28.8">
      <c r="B477" s="31"/>
      <c r="D477" s="140" t="s">
        <v>196</v>
      </c>
      <c r="F477" s="141" t="s">
        <v>1874</v>
      </c>
      <c r="I477" s="142"/>
      <c r="L477" s="31"/>
      <c r="M477" s="143"/>
      <c r="T477" s="52"/>
      <c r="AT477" s="16" t="s">
        <v>196</v>
      </c>
      <c r="AU477" s="16" t="s">
        <v>86</v>
      </c>
    </row>
    <row r="478" spans="2:65" s="1" customFormat="1" ht="16.5" customHeight="1">
      <c r="B478" s="31"/>
      <c r="C478" s="127" t="s">
        <v>1403</v>
      </c>
      <c r="D478" s="127" t="s">
        <v>189</v>
      </c>
      <c r="E478" s="128" t="s">
        <v>1876</v>
      </c>
      <c r="F478" s="129" t="s">
        <v>1877</v>
      </c>
      <c r="G478" s="130" t="s">
        <v>320</v>
      </c>
      <c r="H478" s="131">
        <v>3</v>
      </c>
      <c r="I478" s="132"/>
      <c r="J478" s="133">
        <f>ROUND(I478*H478,2)</f>
        <v>0</v>
      </c>
      <c r="K478" s="129" t="s">
        <v>193</v>
      </c>
      <c r="L478" s="31"/>
      <c r="M478" s="134" t="s">
        <v>19</v>
      </c>
      <c r="N478" s="135" t="s">
        <v>47</v>
      </c>
      <c r="P478" s="136">
        <f>O478*H478</f>
        <v>0</v>
      </c>
      <c r="Q478" s="136">
        <v>0</v>
      </c>
      <c r="R478" s="136">
        <f>Q478*H478</f>
        <v>0</v>
      </c>
      <c r="S478" s="136">
        <v>0</v>
      </c>
      <c r="T478" s="137">
        <f>S478*H478</f>
        <v>0</v>
      </c>
      <c r="AR478" s="138" t="s">
        <v>298</v>
      </c>
      <c r="AT478" s="138" t="s">
        <v>189</v>
      </c>
      <c r="AU478" s="138" t="s">
        <v>86</v>
      </c>
      <c r="AY478" s="16" t="s">
        <v>187</v>
      </c>
      <c r="BE478" s="139">
        <f>IF(N478="základní",J478,0)</f>
        <v>0</v>
      </c>
      <c r="BF478" s="139">
        <f>IF(N478="snížená",J478,0)</f>
        <v>0</v>
      </c>
      <c r="BG478" s="139">
        <f>IF(N478="zákl. přenesená",J478,0)</f>
        <v>0</v>
      </c>
      <c r="BH478" s="139">
        <f>IF(N478="sníž. přenesená",J478,0)</f>
        <v>0</v>
      </c>
      <c r="BI478" s="139">
        <f>IF(N478="nulová",J478,0)</f>
        <v>0</v>
      </c>
      <c r="BJ478" s="16" t="s">
        <v>84</v>
      </c>
      <c r="BK478" s="139">
        <f>ROUND(I478*H478,2)</f>
        <v>0</v>
      </c>
      <c r="BL478" s="16" t="s">
        <v>298</v>
      </c>
      <c r="BM478" s="138" t="s">
        <v>1878</v>
      </c>
    </row>
    <row r="479" spans="2:65" s="1" customFormat="1" ht="19.2">
      <c r="B479" s="31"/>
      <c r="D479" s="140" t="s">
        <v>196</v>
      </c>
      <c r="F479" s="141" t="s">
        <v>1879</v>
      </c>
      <c r="I479" s="142"/>
      <c r="L479" s="31"/>
      <c r="M479" s="143"/>
      <c r="T479" s="52"/>
      <c r="AT479" s="16" t="s">
        <v>196</v>
      </c>
      <c r="AU479" s="16" t="s">
        <v>86</v>
      </c>
    </row>
    <row r="480" spans="2:65" s="1" customFormat="1">
      <c r="B480" s="31"/>
      <c r="D480" s="144" t="s">
        <v>198</v>
      </c>
      <c r="F480" s="145" t="s">
        <v>1880</v>
      </c>
      <c r="I480" s="142"/>
      <c r="L480" s="31"/>
      <c r="M480" s="143"/>
      <c r="T480" s="52"/>
      <c r="AT480" s="16" t="s">
        <v>198</v>
      </c>
      <c r="AU480" s="16" t="s">
        <v>86</v>
      </c>
    </row>
    <row r="481" spans="2:65" s="12" customFormat="1">
      <c r="B481" s="146"/>
      <c r="D481" s="140" t="s">
        <v>200</v>
      </c>
      <c r="E481" s="147" t="s">
        <v>19</v>
      </c>
      <c r="F481" s="148" t="s">
        <v>209</v>
      </c>
      <c r="H481" s="149">
        <v>3</v>
      </c>
      <c r="I481" s="150"/>
      <c r="L481" s="146"/>
      <c r="M481" s="151"/>
      <c r="T481" s="152"/>
      <c r="AT481" s="147" t="s">
        <v>200</v>
      </c>
      <c r="AU481" s="147" t="s">
        <v>86</v>
      </c>
      <c r="AV481" s="12" t="s">
        <v>86</v>
      </c>
      <c r="AW481" s="12" t="s">
        <v>37</v>
      </c>
      <c r="AX481" s="12" t="s">
        <v>84</v>
      </c>
      <c r="AY481" s="147" t="s">
        <v>187</v>
      </c>
    </row>
    <row r="482" spans="2:65" s="1" customFormat="1" ht="24.15" customHeight="1">
      <c r="B482" s="31"/>
      <c r="C482" s="160" t="s">
        <v>1405</v>
      </c>
      <c r="D482" s="160" t="s">
        <v>267</v>
      </c>
      <c r="E482" s="161" t="s">
        <v>1881</v>
      </c>
      <c r="F482" s="162" t="s">
        <v>1882</v>
      </c>
      <c r="G482" s="163" t="s">
        <v>320</v>
      </c>
      <c r="H482" s="164">
        <v>3</v>
      </c>
      <c r="I482" s="165"/>
      <c r="J482" s="166">
        <f>ROUND(I482*H482,2)</f>
        <v>0</v>
      </c>
      <c r="K482" s="162" t="s">
        <v>193</v>
      </c>
      <c r="L482" s="167"/>
      <c r="M482" s="168" t="s">
        <v>19</v>
      </c>
      <c r="N482" s="169" t="s">
        <v>47</v>
      </c>
      <c r="P482" s="136">
        <f>O482*H482</f>
        <v>0</v>
      </c>
      <c r="Q482" s="136">
        <v>2.9999999999999997E-4</v>
      </c>
      <c r="R482" s="136">
        <f>Q482*H482</f>
        <v>8.9999999999999998E-4</v>
      </c>
      <c r="S482" s="136">
        <v>0</v>
      </c>
      <c r="T482" s="137">
        <f>S482*H482</f>
        <v>0</v>
      </c>
      <c r="AR482" s="138" t="s">
        <v>394</v>
      </c>
      <c r="AT482" s="138" t="s">
        <v>267</v>
      </c>
      <c r="AU482" s="138" t="s">
        <v>86</v>
      </c>
      <c r="AY482" s="16" t="s">
        <v>187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6" t="s">
        <v>84</v>
      </c>
      <c r="BK482" s="139">
        <f>ROUND(I482*H482,2)</f>
        <v>0</v>
      </c>
      <c r="BL482" s="16" t="s">
        <v>298</v>
      </c>
      <c r="BM482" s="138" t="s">
        <v>1883</v>
      </c>
    </row>
    <row r="483" spans="2:65" s="1" customFormat="1" ht="19.2">
      <c r="B483" s="31"/>
      <c r="D483" s="140" t="s">
        <v>196</v>
      </c>
      <c r="F483" s="141" t="s">
        <v>1882</v>
      </c>
      <c r="I483" s="142"/>
      <c r="L483" s="31"/>
      <c r="M483" s="143"/>
      <c r="T483" s="52"/>
      <c r="AT483" s="16" t="s">
        <v>196</v>
      </c>
      <c r="AU483" s="16" t="s">
        <v>86</v>
      </c>
    </row>
    <row r="484" spans="2:65" s="1" customFormat="1" ht="24.15" customHeight="1">
      <c r="B484" s="31"/>
      <c r="C484" s="127" t="s">
        <v>1884</v>
      </c>
      <c r="D484" s="127" t="s">
        <v>189</v>
      </c>
      <c r="E484" s="128" t="s">
        <v>1885</v>
      </c>
      <c r="F484" s="129" t="s">
        <v>1886</v>
      </c>
      <c r="G484" s="130" t="s">
        <v>238</v>
      </c>
      <c r="H484" s="131">
        <v>5.0999999999999997E-2</v>
      </c>
      <c r="I484" s="132"/>
      <c r="J484" s="133">
        <f>ROUND(I484*H484,2)</f>
        <v>0</v>
      </c>
      <c r="K484" s="129" t="s">
        <v>193</v>
      </c>
      <c r="L484" s="31"/>
      <c r="M484" s="134" t="s">
        <v>19</v>
      </c>
      <c r="N484" s="135" t="s">
        <v>47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298</v>
      </c>
      <c r="AT484" s="138" t="s">
        <v>189</v>
      </c>
      <c r="AU484" s="138" t="s">
        <v>86</v>
      </c>
      <c r="AY484" s="16" t="s">
        <v>187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6" t="s">
        <v>84</v>
      </c>
      <c r="BK484" s="139">
        <f>ROUND(I484*H484,2)</f>
        <v>0</v>
      </c>
      <c r="BL484" s="16" t="s">
        <v>298</v>
      </c>
      <c r="BM484" s="138" t="s">
        <v>1887</v>
      </c>
    </row>
    <row r="485" spans="2:65" s="1" customFormat="1" ht="28.8">
      <c r="B485" s="31"/>
      <c r="D485" s="140" t="s">
        <v>196</v>
      </c>
      <c r="F485" s="141" t="s">
        <v>1888</v>
      </c>
      <c r="I485" s="142"/>
      <c r="L485" s="31"/>
      <c r="M485" s="143"/>
      <c r="T485" s="52"/>
      <c r="AT485" s="16" t="s">
        <v>196</v>
      </c>
      <c r="AU485" s="16" t="s">
        <v>86</v>
      </c>
    </row>
    <row r="486" spans="2:65" s="1" customFormat="1">
      <c r="B486" s="31"/>
      <c r="D486" s="144" t="s">
        <v>198</v>
      </c>
      <c r="F486" s="145" t="s">
        <v>1889</v>
      </c>
      <c r="I486" s="142"/>
      <c r="L486" s="31"/>
      <c r="M486" s="143"/>
      <c r="T486" s="52"/>
      <c r="AT486" s="16" t="s">
        <v>198</v>
      </c>
      <c r="AU486" s="16" t="s">
        <v>86</v>
      </c>
    </row>
    <row r="487" spans="2:65" s="1" customFormat="1" ht="24.15" customHeight="1">
      <c r="B487" s="31"/>
      <c r="C487" s="127" t="s">
        <v>1890</v>
      </c>
      <c r="D487" s="127" t="s">
        <v>189</v>
      </c>
      <c r="E487" s="128" t="s">
        <v>1891</v>
      </c>
      <c r="F487" s="129" t="s">
        <v>1892</v>
      </c>
      <c r="G487" s="130" t="s">
        <v>238</v>
      </c>
      <c r="H487" s="131">
        <v>0.20399999999999999</v>
      </c>
      <c r="I487" s="132"/>
      <c r="J487" s="133">
        <f>ROUND(I487*H487,2)</f>
        <v>0</v>
      </c>
      <c r="K487" s="129" t="s">
        <v>193</v>
      </c>
      <c r="L487" s="31"/>
      <c r="M487" s="134" t="s">
        <v>19</v>
      </c>
      <c r="N487" s="135" t="s">
        <v>47</v>
      </c>
      <c r="P487" s="136">
        <f>O487*H487</f>
        <v>0</v>
      </c>
      <c r="Q487" s="136">
        <v>0</v>
      </c>
      <c r="R487" s="136">
        <f>Q487*H487</f>
        <v>0</v>
      </c>
      <c r="S487" s="136">
        <v>0</v>
      </c>
      <c r="T487" s="137">
        <f>S487*H487</f>
        <v>0</v>
      </c>
      <c r="AR487" s="138" t="s">
        <v>298</v>
      </c>
      <c r="AT487" s="138" t="s">
        <v>189</v>
      </c>
      <c r="AU487" s="138" t="s">
        <v>86</v>
      </c>
      <c r="AY487" s="16" t="s">
        <v>187</v>
      </c>
      <c r="BE487" s="139">
        <f>IF(N487="základní",J487,0)</f>
        <v>0</v>
      </c>
      <c r="BF487" s="139">
        <f>IF(N487="snížená",J487,0)</f>
        <v>0</v>
      </c>
      <c r="BG487" s="139">
        <f>IF(N487="zákl. přenesená",J487,0)</f>
        <v>0</v>
      </c>
      <c r="BH487" s="139">
        <f>IF(N487="sníž. přenesená",J487,0)</f>
        <v>0</v>
      </c>
      <c r="BI487" s="139">
        <f>IF(N487="nulová",J487,0)</f>
        <v>0</v>
      </c>
      <c r="BJ487" s="16" t="s">
        <v>84</v>
      </c>
      <c r="BK487" s="139">
        <f>ROUND(I487*H487,2)</f>
        <v>0</v>
      </c>
      <c r="BL487" s="16" t="s">
        <v>298</v>
      </c>
      <c r="BM487" s="138" t="s">
        <v>1893</v>
      </c>
    </row>
    <row r="488" spans="2:65" s="1" customFormat="1" ht="38.4">
      <c r="B488" s="31"/>
      <c r="D488" s="140" t="s">
        <v>196</v>
      </c>
      <c r="F488" s="141" t="s">
        <v>1894</v>
      </c>
      <c r="I488" s="142"/>
      <c r="L488" s="31"/>
      <c r="M488" s="143"/>
      <c r="T488" s="52"/>
      <c r="AT488" s="16" t="s">
        <v>196</v>
      </c>
      <c r="AU488" s="16" t="s">
        <v>86</v>
      </c>
    </row>
    <row r="489" spans="2:65" s="1" customFormat="1">
      <c r="B489" s="31"/>
      <c r="D489" s="144" t="s">
        <v>198</v>
      </c>
      <c r="F489" s="145" t="s">
        <v>1895</v>
      </c>
      <c r="I489" s="142"/>
      <c r="L489" s="31"/>
      <c r="M489" s="143"/>
      <c r="T489" s="52"/>
      <c r="AT489" s="16" t="s">
        <v>198</v>
      </c>
      <c r="AU489" s="16" t="s">
        <v>86</v>
      </c>
    </row>
    <row r="490" spans="2:65" s="12" customFormat="1">
      <c r="B490" s="146"/>
      <c r="D490" s="140" t="s">
        <v>200</v>
      </c>
      <c r="F490" s="148" t="s">
        <v>1896</v>
      </c>
      <c r="H490" s="149">
        <v>0.20399999999999999</v>
      </c>
      <c r="I490" s="150"/>
      <c r="L490" s="146"/>
      <c r="M490" s="151"/>
      <c r="T490" s="152"/>
      <c r="AT490" s="147" t="s">
        <v>200</v>
      </c>
      <c r="AU490" s="147" t="s">
        <v>86</v>
      </c>
      <c r="AV490" s="12" t="s">
        <v>86</v>
      </c>
      <c r="AW490" s="12" t="s">
        <v>4</v>
      </c>
      <c r="AX490" s="12" t="s">
        <v>84</v>
      </c>
      <c r="AY490" s="147" t="s">
        <v>187</v>
      </c>
    </row>
    <row r="491" spans="2:65" s="11" customFormat="1" ht="25.95" customHeight="1">
      <c r="B491" s="115"/>
      <c r="D491" s="116" t="s">
        <v>75</v>
      </c>
      <c r="E491" s="117" t="s">
        <v>267</v>
      </c>
      <c r="F491" s="117" t="s">
        <v>947</v>
      </c>
      <c r="I491" s="118"/>
      <c r="J491" s="119">
        <f>BK491</f>
        <v>0</v>
      </c>
      <c r="L491" s="115"/>
      <c r="M491" s="120"/>
      <c r="P491" s="121">
        <f>P492+P499+P545</f>
        <v>0</v>
      </c>
      <c r="R491" s="121">
        <f>R492+R499+R545</f>
        <v>5.6307470000000004</v>
      </c>
      <c r="T491" s="122">
        <f>T492+T499+T545</f>
        <v>3.6</v>
      </c>
      <c r="AR491" s="116" t="s">
        <v>209</v>
      </c>
      <c r="AT491" s="123" t="s">
        <v>75</v>
      </c>
      <c r="AU491" s="123" t="s">
        <v>76</v>
      </c>
      <c r="AY491" s="116" t="s">
        <v>187</v>
      </c>
      <c r="BK491" s="124">
        <f>BK492+BK499+BK545</f>
        <v>0</v>
      </c>
    </row>
    <row r="492" spans="2:65" s="11" customFormat="1" ht="22.8" customHeight="1">
      <c r="B492" s="115"/>
      <c r="D492" s="116" t="s">
        <v>75</v>
      </c>
      <c r="E492" s="125" t="s">
        <v>1897</v>
      </c>
      <c r="F492" s="125" t="s">
        <v>1898</v>
      </c>
      <c r="I492" s="118"/>
      <c r="J492" s="126">
        <f>BK492</f>
        <v>0</v>
      </c>
      <c r="L492" s="115"/>
      <c r="M492" s="120"/>
      <c r="P492" s="121">
        <f>SUM(P493:P498)</f>
        <v>0</v>
      </c>
      <c r="R492" s="121">
        <f>SUM(R493:R498)</f>
        <v>0</v>
      </c>
      <c r="T492" s="122">
        <f>SUM(T493:T498)</f>
        <v>0</v>
      </c>
      <c r="AR492" s="116" t="s">
        <v>209</v>
      </c>
      <c r="AT492" s="123" t="s">
        <v>75</v>
      </c>
      <c r="AU492" s="123" t="s">
        <v>84</v>
      </c>
      <c r="AY492" s="116" t="s">
        <v>187</v>
      </c>
      <c r="BK492" s="124">
        <f>SUM(BK493:BK498)</f>
        <v>0</v>
      </c>
    </row>
    <row r="493" spans="2:65" s="1" customFormat="1" ht="33" customHeight="1">
      <c r="B493" s="31"/>
      <c r="C493" s="127" t="s">
        <v>1899</v>
      </c>
      <c r="D493" s="127" t="s">
        <v>189</v>
      </c>
      <c r="E493" s="128" t="s">
        <v>1900</v>
      </c>
      <c r="F493" s="129" t="s">
        <v>1901</v>
      </c>
      <c r="G493" s="130" t="s">
        <v>320</v>
      </c>
      <c r="H493" s="131">
        <v>1</v>
      </c>
      <c r="I493" s="132"/>
      <c r="J493" s="133">
        <f>ROUND(I493*H493,2)</f>
        <v>0</v>
      </c>
      <c r="K493" s="129" t="s">
        <v>193</v>
      </c>
      <c r="L493" s="31"/>
      <c r="M493" s="134" t="s">
        <v>19</v>
      </c>
      <c r="N493" s="135" t="s">
        <v>47</v>
      </c>
      <c r="P493" s="136">
        <f>O493*H493</f>
        <v>0</v>
      </c>
      <c r="Q493" s="136">
        <v>0</v>
      </c>
      <c r="R493" s="136">
        <f>Q493*H493</f>
        <v>0</v>
      </c>
      <c r="S493" s="136">
        <v>0</v>
      </c>
      <c r="T493" s="137">
        <f>S493*H493</f>
        <v>0</v>
      </c>
      <c r="AR493" s="138" t="s">
        <v>564</v>
      </c>
      <c r="AT493" s="138" t="s">
        <v>189</v>
      </c>
      <c r="AU493" s="138" t="s">
        <v>86</v>
      </c>
      <c r="AY493" s="16" t="s">
        <v>187</v>
      </c>
      <c r="BE493" s="139">
        <f>IF(N493="základní",J493,0)</f>
        <v>0</v>
      </c>
      <c r="BF493" s="139">
        <f>IF(N493="snížená",J493,0)</f>
        <v>0</v>
      </c>
      <c r="BG493" s="139">
        <f>IF(N493="zákl. přenesená",J493,0)</f>
        <v>0</v>
      </c>
      <c r="BH493" s="139">
        <f>IF(N493="sníž. přenesená",J493,0)</f>
        <v>0</v>
      </c>
      <c r="BI493" s="139">
        <f>IF(N493="nulová",J493,0)</f>
        <v>0</v>
      </c>
      <c r="BJ493" s="16" t="s">
        <v>84</v>
      </c>
      <c r="BK493" s="139">
        <f>ROUND(I493*H493,2)</f>
        <v>0</v>
      </c>
      <c r="BL493" s="16" t="s">
        <v>564</v>
      </c>
      <c r="BM493" s="138" t="s">
        <v>1902</v>
      </c>
    </row>
    <row r="494" spans="2:65" s="1" customFormat="1" ht="19.2">
      <c r="B494" s="31"/>
      <c r="D494" s="140" t="s">
        <v>196</v>
      </c>
      <c r="F494" s="141" t="s">
        <v>1903</v>
      </c>
      <c r="I494" s="142"/>
      <c r="L494" s="31"/>
      <c r="M494" s="143"/>
      <c r="T494" s="52"/>
      <c r="AT494" s="16" t="s">
        <v>196</v>
      </c>
      <c r="AU494" s="16" t="s">
        <v>86</v>
      </c>
    </row>
    <row r="495" spans="2:65" s="1" customFormat="1">
      <c r="B495" s="31"/>
      <c r="D495" s="144" t="s">
        <v>198</v>
      </c>
      <c r="F495" s="145" t="s">
        <v>1904</v>
      </c>
      <c r="I495" s="142"/>
      <c r="L495" s="31"/>
      <c r="M495" s="143"/>
      <c r="T495" s="52"/>
      <c r="AT495" s="16" t="s">
        <v>198</v>
      </c>
      <c r="AU495" s="16" t="s">
        <v>86</v>
      </c>
    </row>
    <row r="496" spans="2:65" s="12" customFormat="1">
      <c r="B496" s="146"/>
      <c r="D496" s="140" t="s">
        <v>200</v>
      </c>
      <c r="E496" s="147" t="s">
        <v>19</v>
      </c>
      <c r="F496" s="148" t="s">
        <v>84</v>
      </c>
      <c r="H496" s="149">
        <v>1</v>
      </c>
      <c r="I496" s="150"/>
      <c r="L496" s="146"/>
      <c r="M496" s="151"/>
      <c r="T496" s="152"/>
      <c r="AT496" s="147" t="s">
        <v>200</v>
      </c>
      <c r="AU496" s="147" t="s">
        <v>86</v>
      </c>
      <c r="AV496" s="12" t="s">
        <v>86</v>
      </c>
      <c r="AW496" s="12" t="s">
        <v>37</v>
      </c>
      <c r="AX496" s="12" t="s">
        <v>84</v>
      </c>
      <c r="AY496" s="147" t="s">
        <v>187</v>
      </c>
    </row>
    <row r="497" spans="2:65" s="1" customFormat="1" ht="16.5" customHeight="1">
      <c r="B497" s="31"/>
      <c r="C497" s="160" t="s">
        <v>1905</v>
      </c>
      <c r="D497" s="160" t="s">
        <v>267</v>
      </c>
      <c r="E497" s="161" t="s">
        <v>1906</v>
      </c>
      <c r="F497" s="162" t="s">
        <v>1907</v>
      </c>
      <c r="G497" s="163" t="s">
        <v>320</v>
      </c>
      <c r="H497" s="164">
        <v>1</v>
      </c>
      <c r="I497" s="165"/>
      <c r="J497" s="166">
        <f>ROUND(I497*H497,2)</f>
        <v>0</v>
      </c>
      <c r="K497" s="162" t="s">
        <v>19</v>
      </c>
      <c r="L497" s="167"/>
      <c r="M497" s="168" t="s">
        <v>19</v>
      </c>
      <c r="N497" s="169" t="s">
        <v>47</v>
      </c>
      <c r="P497" s="136">
        <f>O497*H497</f>
        <v>0</v>
      </c>
      <c r="Q497" s="136">
        <v>0</v>
      </c>
      <c r="R497" s="136">
        <f>Q497*H497</f>
        <v>0</v>
      </c>
      <c r="S497" s="136">
        <v>0</v>
      </c>
      <c r="T497" s="137">
        <f>S497*H497</f>
        <v>0</v>
      </c>
      <c r="AR497" s="138" t="s">
        <v>1908</v>
      </c>
      <c r="AT497" s="138" t="s">
        <v>267</v>
      </c>
      <c r="AU497" s="138" t="s">
        <v>86</v>
      </c>
      <c r="AY497" s="16" t="s">
        <v>187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6" t="s">
        <v>84</v>
      </c>
      <c r="BK497" s="139">
        <f>ROUND(I497*H497,2)</f>
        <v>0</v>
      </c>
      <c r="BL497" s="16" t="s">
        <v>1908</v>
      </c>
      <c r="BM497" s="138" t="s">
        <v>1909</v>
      </c>
    </row>
    <row r="498" spans="2:65" s="1" customFormat="1">
      <c r="B498" s="31"/>
      <c r="D498" s="140" t="s">
        <v>196</v>
      </c>
      <c r="F498" s="141" t="s">
        <v>1907</v>
      </c>
      <c r="I498" s="142"/>
      <c r="L498" s="31"/>
      <c r="M498" s="143"/>
      <c r="T498" s="52"/>
      <c r="AT498" s="16" t="s">
        <v>196</v>
      </c>
      <c r="AU498" s="16" t="s">
        <v>86</v>
      </c>
    </row>
    <row r="499" spans="2:65" s="11" customFormat="1" ht="22.8" customHeight="1">
      <c r="B499" s="115"/>
      <c r="D499" s="116" t="s">
        <v>75</v>
      </c>
      <c r="E499" s="125" t="s">
        <v>1910</v>
      </c>
      <c r="F499" s="125" t="s">
        <v>1911</v>
      </c>
      <c r="I499" s="118"/>
      <c r="J499" s="126">
        <f>BK499</f>
        <v>0</v>
      </c>
      <c r="L499" s="115"/>
      <c r="M499" s="120"/>
      <c r="P499" s="121">
        <f>SUM(P500:P544)</f>
        <v>0</v>
      </c>
      <c r="R499" s="121">
        <f>SUM(R500:R544)</f>
        <v>0.78642699999999988</v>
      </c>
      <c r="T499" s="122">
        <f>SUM(T500:T544)</f>
        <v>0</v>
      </c>
      <c r="AR499" s="116" t="s">
        <v>209</v>
      </c>
      <c r="AT499" s="123" t="s">
        <v>75</v>
      </c>
      <c r="AU499" s="123" t="s">
        <v>84</v>
      </c>
      <c r="AY499" s="116" t="s">
        <v>187</v>
      </c>
      <c r="BK499" s="124">
        <f>SUM(BK500:BK544)</f>
        <v>0</v>
      </c>
    </row>
    <row r="500" spans="2:65" s="1" customFormat="1" ht="24.15" customHeight="1">
      <c r="B500" s="31"/>
      <c r="C500" s="127" t="s">
        <v>1912</v>
      </c>
      <c r="D500" s="127" t="s">
        <v>189</v>
      </c>
      <c r="E500" s="128" t="s">
        <v>1913</v>
      </c>
      <c r="F500" s="129" t="s">
        <v>1914</v>
      </c>
      <c r="G500" s="130" t="s">
        <v>320</v>
      </c>
      <c r="H500" s="131">
        <v>3</v>
      </c>
      <c r="I500" s="132"/>
      <c r="J500" s="133">
        <f>ROUND(I500*H500,2)</f>
        <v>0</v>
      </c>
      <c r="K500" s="129" t="s">
        <v>193</v>
      </c>
      <c r="L500" s="31"/>
      <c r="M500" s="134" t="s">
        <v>19</v>
      </c>
      <c r="N500" s="135" t="s">
        <v>47</v>
      </c>
      <c r="P500" s="136">
        <f>O500*H500</f>
        <v>0</v>
      </c>
      <c r="Q500" s="136">
        <v>0</v>
      </c>
      <c r="R500" s="136">
        <f>Q500*H500</f>
        <v>0</v>
      </c>
      <c r="S500" s="136">
        <v>0</v>
      </c>
      <c r="T500" s="137">
        <f>S500*H500</f>
        <v>0</v>
      </c>
      <c r="AR500" s="138" t="s">
        <v>564</v>
      </c>
      <c r="AT500" s="138" t="s">
        <v>189</v>
      </c>
      <c r="AU500" s="138" t="s">
        <v>86</v>
      </c>
      <c r="AY500" s="16" t="s">
        <v>187</v>
      </c>
      <c r="BE500" s="139">
        <f>IF(N500="základní",J500,0)</f>
        <v>0</v>
      </c>
      <c r="BF500" s="139">
        <f>IF(N500="snížená",J500,0)</f>
        <v>0</v>
      </c>
      <c r="BG500" s="139">
        <f>IF(N500="zákl. přenesená",J500,0)</f>
        <v>0</v>
      </c>
      <c r="BH500" s="139">
        <f>IF(N500="sníž. přenesená",J500,0)</f>
        <v>0</v>
      </c>
      <c r="BI500" s="139">
        <f>IF(N500="nulová",J500,0)</f>
        <v>0</v>
      </c>
      <c r="BJ500" s="16" t="s">
        <v>84</v>
      </c>
      <c r="BK500" s="139">
        <f>ROUND(I500*H500,2)</f>
        <v>0</v>
      </c>
      <c r="BL500" s="16" t="s">
        <v>564</v>
      </c>
      <c r="BM500" s="138" t="s">
        <v>1915</v>
      </c>
    </row>
    <row r="501" spans="2:65" s="1" customFormat="1" ht="19.2">
      <c r="B501" s="31"/>
      <c r="D501" s="140" t="s">
        <v>196</v>
      </c>
      <c r="F501" s="141" t="s">
        <v>1916</v>
      </c>
      <c r="I501" s="142"/>
      <c r="L501" s="31"/>
      <c r="M501" s="143"/>
      <c r="T501" s="52"/>
      <c r="AT501" s="16" t="s">
        <v>196</v>
      </c>
      <c r="AU501" s="16" t="s">
        <v>86</v>
      </c>
    </row>
    <row r="502" spans="2:65" s="1" customFormat="1">
      <c r="B502" s="31"/>
      <c r="D502" s="144" t="s">
        <v>198</v>
      </c>
      <c r="F502" s="145" t="s">
        <v>1917</v>
      </c>
      <c r="I502" s="142"/>
      <c r="L502" s="31"/>
      <c r="M502" s="143"/>
      <c r="T502" s="52"/>
      <c r="AT502" s="16" t="s">
        <v>198</v>
      </c>
      <c r="AU502" s="16" t="s">
        <v>86</v>
      </c>
    </row>
    <row r="503" spans="2:65" s="12" customFormat="1">
      <c r="B503" s="146"/>
      <c r="D503" s="140" t="s">
        <v>200</v>
      </c>
      <c r="E503" s="147" t="s">
        <v>19</v>
      </c>
      <c r="F503" s="148" t="s">
        <v>1609</v>
      </c>
      <c r="H503" s="149">
        <v>3</v>
      </c>
      <c r="I503" s="150"/>
      <c r="L503" s="146"/>
      <c r="M503" s="151"/>
      <c r="T503" s="152"/>
      <c r="AT503" s="147" t="s">
        <v>200</v>
      </c>
      <c r="AU503" s="147" t="s">
        <v>86</v>
      </c>
      <c r="AV503" s="12" t="s">
        <v>86</v>
      </c>
      <c r="AW503" s="12" t="s">
        <v>37</v>
      </c>
      <c r="AX503" s="12" t="s">
        <v>84</v>
      </c>
      <c r="AY503" s="147" t="s">
        <v>187</v>
      </c>
    </row>
    <row r="504" spans="2:65" s="1" customFormat="1" ht="24.15" customHeight="1">
      <c r="B504" s="31"/>
      <c r="C504" s="160" t="s">
        <v>1918</v>
      </c>
      <c r="D504" s="160" t="s">
        <v>267</v>
      </c>
      <c r="E504" s="161" t="s">
        <v>1919</v>
      </c>
      <c r="F504" s="162" t="s">
        <v>1920</v>
      </c>
      <c r="G504" s="163" t="s">
        <v>320</v>
      </c>
      <c r="H504" s="164">
        <v>2</v>
      </c>
      <c r="I504" s="165"/>
      <c r="J504" s="166">
        <f>ROUND(I504*H504,2)</f>
        <v>0</v>
      </c>
      <c r="K504" s="162" t="s">
        <v>19</v>
      </c>
      <c r="L504" s="167"/>
      <c r="M504" s="168" t="s">
        <v>19</v>
      </c>
      <c r="N504" s="169" t="s">
        <v>47</v>
      </c>
      <c r="P504" s="136">
        <f>O504*H504</f>
        <v>0</v>
      </c>
      <c r="Q504" s="136">
        <v>2.3E-2</v>
      </c>
      <c r="R504" s="136">
        <f>Q504*H504</f>
        <v>4.5999999999999999E-2</v>
      </c>
      <c r="S504" s="136">
        <v>0</v>
      </c>
      <c r="T504" s="137">
        <f>S504*H504</f>
        <v>0</v>
      </c>
      <c r="AR504" s="138" t="s">
        <v>1921</v>
      </c>
      <c r="AT504" s="138" t="s">
        <v>267</v>
      </c>
      <c r="AU504" s="138" t="s">
        <v>86</v>
      </c>
      <c r="AY504" s="16" t="s">
        <v>187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6" t="s">
        <v>84</v>
      </c>
      <c r="BK504" s="139">
        <f>ROUND(I504*H504,2)</f>
        <v>0</v>
      </c>
      <c r="BL504" s="16" t="s">
        <v>564</v>
      </c>
      <c r="BM504" s="138" t="s">
        <v>1922</v>
      </c>
    </row>
    <row r="505" spans="2:65" s="1" customFormat="1" ht="19.2">
      <c r="B505" s="31"/>
      <c r="D505" s="140" t="s">
        <v>196</v>
      </c>
      <c r="F505" s="141" t="s">
        <v>1923</v>
      </c>
      <c r="I505" s="142"/>
      <c r="L505" s="31"/>
      <c r="M505" s="143"/>
      <c r="T505" s="52"/>
      <c r="AT505" s="16" t="s">
        <v>196</v>
      </c>
      <c r="AU505" s="16" t="s">
        <v>86</v>
      </c>
    </row>
    <row r="506" spans="2:65" s="12" customFormat="1">
      <c r="B506" s="146"/>
      <c r="D506" s="140" t="s">
        <v>200</v>
      </c>
      <c r="E506" s="147" t="s">
        <v>19</v>
      </c>
      <c r="F506" s="148" t="s">
        <v>86</v>
      </c>
      <c r="H506" s="149">
        <v>2</v>
      </c>
      <c r="I506" s="150"/>
      <c r="L506" s="146"/>
      <c r="M506" s="151"/>
      <c r="T506" s="152"/>
      <c r="AT506" s="147" t="s">
        <v>200</v>
      </c>
      <c r="AU506" s="147" t="s">
        <v>86</v>
      </c>
      <c r="AV506" s="12" t="s">
        <v>86</v>
      </c>
      <c r="AW506" s="12" t="s">
        <v>37</v>
      </c>
      <c r="AX506" s="12" t="s">
        <v>84</v>
      </c>
      <c r="AY506" s="147" t="s">
        <v>187</v>
      </c>
    </row>
    <row r="507" spans="2:65" s="1" customFormat="1" ht="37.799999999999997" customHeight="1">
      <c r="B507" s="31"/>
      <c r="C507" s="160" t="s">
        <v>1924</v>
      </c>
      <c r="D507" s="160" t="s">
        <v>267</v>
      </c>
      <c r="E507" s="161" t="s">
        <v>1925</v>
      </c>
      <c r="F507" s="162" t="s">
        <v>1926</v>
      </c>
      <c r="G507" s="163" t="s">
        <v>320</v>
      </c>
      <c r="H507" s="164">
        <v>1</v>
      </c>
      <c r="I507" s="165"/>
      <c r="J507" s="166">
        <f>ROUND(I507*H507,2)</f>
        <v>0</v>
      </c>
      <c r="K507" s="162" t="s">
        <v>193</v>
      </c>
      <c r="L507" s="167"/>
      <c r="M507" s="168" t="s">
        <v>19</v>
      </c>
      <c r="N507" s="169" t="s">
        <v>47</v>
      </c>
      <c r="P507" s="136">
        <f>O507*H507</f>
        <v>0</v>
      </c>
      <c r="Q507" s="136">
        <v>6.5000000000000002E-2</v>
      </c>
      <c r="R507" s="136">
        <f>Q507*H507</f>
        <v>6.5000000000000002E-2</v>
      </c>
      <c r="S507" s="136">
        <v>0</v>
      </c>
      <c r="T507" s="137">
        <f>S507*H507</f>
        <v>0</v>
      </c>
      <c r="AR507" s="138" t="s">
        <v>1921</v>
      </c>
      <c r="AT507" s="138" t="s">
        <v>267</v>
      </c>
      <c r="AU507" s="138" t="s">
        <v>86</v>
      </c>
      <c r="AY507" s="16" t="s">
        <v>187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6" t="s">
        <v>84</v>
      </c>
      <c r="BK507" s="139">
        <f>ROUND(I507*H507,2)</f>
        <v>0</v>
      </c>
      <c r="BL507" s="16" t="s">
        <v>564</v>
      </c>
      <c r="BM507" s="138" t="s">
        <v>1927</v>
      </c>
    </row>
    <row r="508" spans="2:65" s="1" customFormat="1" ht="28.8">
      <c r="B508" s="31"/>
      <c r="D508" s="140" t="s">
        <v>196</v>
      </c>
      <c r="F508" s="141" t="s">
        <v>1926</v>
      </c>
      <c r="I508" s="142"/>
      <c r="L508" s="31"/>
      <c r="M508" s="143"/>
      <c r="T508" s="52"/>
      <c r="AT508" s="16" t="s">
        <v>196</v>
      </c>
      <c r="AU508" s="16" t="s">
        <v>86</v>
      </c>
    </row>
    <row r="509" spans="2:65" s="12" customFormat="1">
      <c r="B509" s="146"/>
      <c r="D509" s="140" t="s">
        <v>200</v>
      </c>
      <c r="E509" s="147" t="s">
        <v>19</v>
      </c>
      <c r="F509" s="148" t="s">
        <v>84</v>
      </c>
      <c r="H509" s="149">
        <v>1</v>
      </c>
      <c r="I509" s="150"/>
      <c r="L509" s="146"/>
      <c r="M509" s="151"/>
      <c r="T509" s="152"/>
      <c r="AT509" s="147" t="s">
        <v>200</v>
      </c>
      <c r="AU509" s="147" t="s">
        <v>86</v>
      </c>
      <c r="AV509" s="12" t="s">
        <v>86</v>
      </c>
      <c r="AW509" s="12" t="s">
        <v>37</v>
      </c>
      <c r="AX509" s="12" t="s">
        <v>84</v>
      </c>
      <c r="AY509" s="147" t="s">
        <v>187</v>
      </c>
    </row>
    <row r="510" spans="2:65" s="1" customFormat="1" ht="16.5" customHeight="1">
      <c r="B510" s="31"/>
      <c r="C510" s="127" t="s">
        <v>1928</v>
      </c>
      <c r="D510" s="127" t="s">
        <v>189</v>
      </c>
      <c r="E510" s="128" t="s">
        <v>1929</v>
      </c>
      <c r="F510" s="129" t="s">
        <v>1930</v>
      </c>
      <c r="G510" s="130" t="s">
        <v>460</v>
      </c>
      <c r="H510" s="131">
        <v>2394</v>
      </c>
      <c r="I510" s="132"/>
      <c r="J510" s="133">
        <f>ROUND(I510*H510,2)</f>
        <v>0</v>
      </c>
      <c r="K510" s="129" t="s">
        <v>193</v>
      </c>
      <c r="L510" s="31"/>
      <c r="M510" s="134" t="s">
        <v>19</v>
      </c>
      <c r="N510" s="135" t="s">
        <v>47</v>
      </c>
      <c r="P510" s="136">
        <f>O510*H510</f>
        <v>0</v>
      </c>
      <c r="Q510" s="136">
        <v>0</v>
      </c>
      <c r="R510" s="136">
        <f>Q510*H510</f>
        <v>0</v>
      </c>
      <c r="S510" s="136">
        <v>0</v>
      </c>
      <c r="T510" s="137">
        <f>S510*H510</f>
        <v>0</v>
      </c>
      <c r="AR510" s="138" t="s">
        <v>564</v>
      </c>
      <c r="AT510" s="138" t="s">
        <v>189</v>
      </c>
      <c r="AU510" s="138" t="s">
        <v>86</v>
      </c>
      <c r="AY510" s="16" t="s">
        <v>187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6" t="s">
        <v>84</v>
      </c>
      <c r="BK510" s="139">
        <f>ROUND(I510*H510,2)</f>
        <v>0</v>
      </c>
      <c r="BL510" s="16" t="s">
        <v>564</v>
      </c>
      <c r="BM510" s="138" t="s">
        <v>1931</v>
      </c>
    </row>
    <row r="511" spans="2:65" s="1" customFormat="1">
      <c r="B511" s="31"/>
      <c r="D511" s="140" t="s">
        <v>196</v>
      </c>
      <c r="F511" s="141" t="s">
        <v>1930</v>
      </c>
      <c r="I511" s="142"/>
      <c r="L511" s="31"/>
      <c r="M511" s="143"/>
      <c r="T511" s="52"/>
      <c r="AT511" s="16" t="s">
        <v>196</v>
      </c>
      <c r="AU511" s="16" t="s">
        <v>86</v>
      </c>
    </row>
    <row r="512" spans="2:65" s="1" customFormat="1">
      <c r="B512" s="31"/>
      <c r="D512" s="144" t="s">
        <v>198</v>
      </c>
      <c r="F512" s="145" t="s">
        <v>1932</v>
      </c>
      <c r="I512" s="142"/>
      <c r="L512" s="31"/>
      <c r="M512" s="143"/>
      <c r="T512" s="52"/>
      <c r="AT512" s="16" t="s">
        <v>198</v>
      </c>
      <c r="AU512" s="16" t="s">
        <v>86</v>
      </c>
    </row>
    <row r="513" spans="2:65" s="12" customFormat="1">
      <c r="B513" s="146"/>
      <c r="D513" s="140" t="s">
        <v>200</v>
      </c>
      <c r="E513" s="147" t="s">
        <v>19</v>
      </c>
      <c r="F513" s="148" t="s">
        <v>1419</v>
      </c>
      <c r="H513" s="149">
        <v>2394</v>
      </c>
      <c r="I513" s="150"/>
      <c r="L513" s="146"/>
      <c r="M513" s="151"/>
      <c r="T513" s="152"/>
      <c r="AT513" s="147" t="s">
        <v>200</v>
      </c>
      <c r="AU513" s="147" t="s">
        <v>86</v>
      </c>
      <c r="AV513" s="12" t="s">
        <v>86</v>
      </c>
      <c r="AW513" s="12" t="s">
        <v>37</v>
      </c>
      <c r="AX513" s="12" t="s">
        <v>84</v>
      </c>
      <c r="AY513" s="147" t="s">
        <v>187</v>
      </c>
    </row>
    <row r="514" spans="2:65" s="1" customFormat="1" ht="21.75" customHeight="1">
      <c r="B514" s="31"/>
      <c r="C514" s="127" t="s">
        <v>1933</v>
      </c>
      <c r="D514" s="127" t="s">
        <v>189</v>
      </c>
      <c r="E514" s="128" t="s">
        <v>1934</v>
      </c>
      <c r="F514" s="129" t="s">
        <v>1935</v>
      </c>
      <c r="G514" s="130" t="s">
        <v>460</v>
      </c>
      <c r="H514" s="131">
        <v>2394</v>
      </c>
      <c r="I514" s="132"/>
      <c r="J514" s="133">
        <f>ROUND(I514*H514,2)</f>
        <v>0</v>
      </c>
      <c r="K514" s="129" t="s">
        <v>193</v>
      </c>
      <c r="L514" s="31"/>
      <c r="M514" s="134" t="s">
        <v>19</v>
      </c>
      <c r="N514" s="135" t="s">
        <v>47</v>
      </c>
      <c r="P514" s="136">
        <f>O514*H514</f>
        <v>0</v>
      </c>
      <c r="Q514" s="136">
        <v>0</v>
      </c>
      <c r="R514" s="136">
        <f>Q514*H514</f>
        <v>0</v>
      </c>
      <c r="S514" s="136">
        <v>0</v>
      </c>
      <c r="T514" s="137">
        <f>S514*H514</f>
        <v>0</v>
      </c>
      <c r="AR514" s="138" t="s">
        <v>564</v>
      </c>
      <c r="AT514" s="138" t="s">
        <v>189</v>
      </c>
      <c r="AU514" s="138" t="s">
        <v>86</v>
      </c>
      <c r="AY514" s="16" t="s">
        <v>187</v>
      </c>
      <c r="BE514" s="139">
        <f>IF(N514="základní",J514,0)</f>
        <v>0</v>
      </c>
      <c r="BF514" s="139">
        <f>IF(N514="snížená",J514,0)</f>
        <v>0</v>
      </c>
      <c r="BG514" s="139">
        <f>IF(N514="zákl. přenesená",J514,0)</f>
        <v>0</v>
      </c>
      <c r="BH514" s="139">
        <f>IF(N514="sníž. přenesená",J514,0)</f>
        <v>0</v>
      </c>
      <c r="BI514" s="139">
        <f>IF(N514="nulová",J514,0)</f>
        <v>0</v>
      </c>
      <c r="BJ514" s="16" t="s">
        <v>84</v>
      </c>
      <c r="BK514" s="139">
        <f>ROUND(I514*H514,2)</f>
        <v>0</v>
      </c>
      <c r="BL514" s="16" t="s">
        <v>564</v>
      </c>
      <c r="BM514" s="138" t="s">
        <v>1936</v>
      </c>
    </row>
    <row r="515" spans="2:65" s="1" customFormat="1">
      <c r="B515" s="31"/>
      <c r="D515" s="140" t="s">
        <v>196</v>
      </c>
      <c r="F515" s="141" t="s">
        <v>1935</v>
      </c>
      <c r="I515" s="142"/>
      <c r="L515" s="31"/>
      <c r="M515" s="143"/>
      <c r="T515" s="52"/>
      <c r="AT515" s="16" t="s">
        <v>196</v>
      </c>
      <c r="AU515" s="16" t="s">
        <v>86</v>
      </c>
    </row>
    <row r="516" spans="2:65" s="1" customFormat="1">
      <c r="B516" s="31"/>
      <c r="D516" s="144" t="s">
        <v>198</v>
      </c>
      <c r="F516" s="145" t="s">
        <v>1937</v>
      </c>
      <c r="I516" s="142"/>
      <c r="L516" s="31"/>
      <c r="M516" s="143"/>
      <c r="T516" s="52"/>
      <c r="AT516" s="16" t="s">
        <v>198</v>
      </c>
      <c r="AU516" s="16" t="s">
        <v>86</v>
      </c>
    </row>
    <row r="517" spans="2:65" s="12" customFormat="1">
      <c r="B517" s="146"/>
      <c r="D517" s="140" t="s">
        <v>200</v>
      </c>
      <c r="E517" s="147" t="s">
        <v>1419</v>
      </c>
      <c r="F517" s="148" t="s">
        <v>1938</v>
      </c>
      <c r="H517" s="149">
        <v>2394</v>
      </c>
      <c r="I517" s="150"/>
      <c r="L517" s="146"/>
      <c r="M517" s="151"/>
      <c r="T517" s="152"/>
      <c r="AT517" s="147" t="s">
        <v>200</v>
      </c>
      <c r="AU517" s="147" t="s">
        <v>86</v>
      </c>
      <c r="AV517" s="12" t="s">
        <v>86</v>
      </c>
      <c r="AW517" s="12" t="s">
        <v>37</v>
      </c>
      <c r="AX517" s="12" t="s">
        <v>84</v>
      </c>
      <c r="AY517" s="147" t="s">
        <v>187</v>
      </c>
    </row>
    <row r="518" spans="2:65" s="1" customFormat="1" ht="24.15" customHeight="1">
      <c r="B518" s="31"/>
      <c r="C518" s="160" t="s">
        <v>1939</v>
      </c>
      <c r="D518" s="160" t="s">
        <v>267</v>
      </c>
      <c r="E518" s="161" t="s">
        <v>1940</v>
      </c>
      <c r="F518" s="162" t="s">
        <v>1941</v>
      </c>
      <c r="G518" s="163" t="s">
        <v>460</v>
      </c>
      <c r="H518" s="164">
        <v>2513.6999999999998</v>
      </c>
      <c r="I518" s="165"/>
      <c r="J518" s="166">
        <f>ROUND(I518*H518,2)</f>
        <v>0</v>
      </c>
      <c r="K518" s="162" t="s">
        <v>193</v>
      </c>
      <c r="L518" s="167"/>
      <c r="M518" s="168" t="s">
        <v>19</v>
      </c>
      <c r="N518" s="169" t="s">
        <v>47</v>
      </c>
      <c r="P518" s="136">
        <f>O518*H518</f>
        <v>0</v>
      </c>
      <c r="Q518" s="136">
        <v>1.0000000000000001E-5</v>
      </c>
      <c r="R518" s="136">
        <f>Q518*H518</f>
        <v>2.5137E-2</v>
      </c>
      <c r="S518" s="136">
        <v>0</v>
      </c>
      <c r="T518" s="137">
        <f>S518*H518</f>
        <v>0</v>
      </c>
      <c r="AR518" s="138" t="s">
        <v>1908</v>
      </c>
      <c r="AT518" s="138" t="s">
        <v>267</v>
      </c>
      <c r="AU518" s="138" t="s">
        <v>86</v>
      </c>
      <c r="AY518" s="16" t="s">
        <v>187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6" t="s">
        <v>84</v>
      </c>
      <c r="BK518" s="139">
        <f>ROUND(I518*H518,2)</f>
        <v>0</v>
      </c>
      <c r="BL518" s="16" t="s">
        <v>1908</v>
      </c>
      <c r="BM518" s="138" t="s">
        <v>1942</v>
      </c>
    </row>
    <row r="519" spans="2:65" s="1" customFormat="1">
      <c r="B519" s="31"/>
      <c r="D519" s="140" t="s">
        <v>196</v>
      </c>
      <c r="F519" s="141" t="s">
        <v>1941</v>
      </c>
      <c r="I519" s="142"/>
      <c r="L519" s="31"/>
      <c r="M519" s="143"/>
      <c r="T519" s="52"/>
      <c r="AT519" s="16" t="s">
        <v>196</v>
      </c>
      <c r="AU519" s="16" t="s">
        <v>86</v>
      </c>
    </row>
    <row r="520" spans="2:65" s="12" customFormat="1">
      <c r="B520" s="146"/>
      <c r="D520" s="140" t="s">
        <v>200</v>
      </c>
      <c r="F520" s="148" t="s">
        <v>1943</v>
      </c>
      <c r="H520" s="149">
        <v>2513.6999999999998</v>
      </c>
      <c r="I520" s="150"/>
      <c r="L520" s="146"/>
      <c r="M520" s="151"/>
      <c r="T520" s="152"/>
      <c r="AT520" s="147" t="s">
        <v>200</v>
      </c>
      <c r="AU520" s="147" t="s">
        <v>86</v>
      </c>
      <c r="AV520" s="12" t="s">
        <v>86</v>
      </c>
      <c r="AW520" s="12" t="s">
        <v>4</v>
      </c>
      <c r="AX520" s="12" t="s">
        <v>84</v>
      </c>
      <c r="AY520" s="147" t="s">
        <v>187</v>
      </c>
    </row>
    <row r="521" spans="2:65" s="1" customFormat="1" ht="33" customHeight="1">
      <c r="B521" s="31"/>
      <c r="C521" s="127" t="s">
        <v>1944</v>
      </c>
      <c r="D521" s="127" t="s">
        <v>189</v>
      </c>
      <c r="E521" s="128" t="s">
        <v>1945</v>
      </c>
      <c r="F521" s="129" t="s">
        <v>1946</v>
      </c>
      <c r="G521" s="130" t="s">
        <v>460</v>
      </c>
      <c r="H521" s="131">
        <v>2394</v>
      </c>
      <c r="I521" s="132"/>
      <c r="J521" s="133">
        <f>ROUND(I521*H521,2)</f>
        <v>0</v>
      </c>
      <c r="K521" s="129" t="s">
        <v>193</v>
      </c>
      <c r="L521" s="31"/>
      <c r="M521" s="134" t="s">
        <v>19</v>
      </c>
      <c r="N521" s="135" t="s">
        <v>47</v>
      </c>
      <c r="P521" s="136">
        <f>O521*H521</f>
        <v>0</v>
      </c>
      <c r="Q521" s="136">
        <v>0</v>
      </c>
      <c r="R521" s="136">
        <f>Q521*H521</f>
        <v>0</v>
      </c>
      <c r="S521" s="136">
        <v>0</v>
      </c>
      <c r="T521" s="137">
        <f>S521*H521</f>
        <v>0</v>
      </c>
      <c r="AR521" s="138" t="s">
        <v>564</v>
      </c>
      <c r="AT521" s="138" t="s">
        <v>189</v>
      </c>
      <c r="AU521" s="138" t="s">
        <v>86</v>
      </c>
      <c r="AY521" s="16" t="s">
        <v>187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6" t="s">
        <v>84</v>
      </c>
      <c r="BK521" s="139">
        <f>ROUND(I521*H521,2)</f>
        <v>0</v>
      </c>
      <c r="BL521" s="16" t="s">
        <v>564</v>
      </c>
      <c r="BM521" s="138" t="s">
        <v>1947</v>
      </c>
    </row>
    <row r="522" spans="2:65" s="1" customFormat="1" ht="19.2">
      <c r="B522" s="31"/>
      <c r="D522" s="140" t="s">
        <v>196</v>
      </c>
      <c r="F522" s="141" t="s">
        <v>1948</v>
      </c>
      <c r="I522" s="142"/>
      <c r="L522" s="31"/>
      <c r="M522" s="143"/>
      <c r="T522" s="52"/>
      <c r="AT522" s="16" t="s">
        <v>196</v>
      </c>
      <c r="AU522" s="16" t="s">
        <v>86</v>
      </c>
    </row>
    <row r="523" spans="2:65" s="1" customFormat="1">
      <c r="B523" s="31"/>
      <c r="D523" s="144" t="s">
        <v>198</v>
      </c>
      <c r="F523" s="145" t="s">
        <v>1949</v>
      </c>
      <c r="I523" s="142"/>
      <c r="L523" s="31"/>
      <c r="M523" s="143"/>
      <c r="T523" s="52"/>
      <c r="AT523" s="16" t="s">
        <v>198</v>
      </c>
      <c r="AU523" s="16" t="s">
        <v>86</v>
      </c>
    </row>
    <row r="524" spans="2:65" s="12" customFormat="1">
      <c r="B524" s="146"/>
      <c r="D524" s="140" t="s">
        <v>200</v>
      </c>
      <c r="E524" s="147" t="s">
        <v>19</v>
      </c>
      <c r="F524" s="148" t="s">
        <v>1419</v>
      </c>
      <c r="H524" s="149">
        <v>2394</v>
      </c>
      <c r="I524" s="150"/>
      <c r="L524" s="146"/>
      <c r="M524" s="151"/>
      <c r="T524" s="152"/>
      <c r="AT524" s="147" t="s">
        <v>200</v>
      </c>
      <c r="AU524" s="147" t="s">
        <v>86</v>
      </c>
      <c r="AV524" s="12" t="s">
        <v>86</v>
      </c>
      <c r="AW524" s="12" t="s">
        <v>37</v>
      </c>
      <c r="AX524" s="12" t="s">
        <v>84</v>
      </c>
      <c r="AY524" s="147" t="s">
        <v>187</v>
      </c>
    </row>
    <row r="525" spans="2:65" s="1" customFormat="1" ht="24.15" customHeight="1">
      <c r="B525" s="31"/>
      <c r="C525" s="160" t="s">
        <v>1950</v>
      </c>
      <c r="D525" s="160" t="s">
        <v>267</v>
      </c>
      <c r="E525" s="161" t="s">
        <v>1951</v>
      </c>
      <c r="F525" s="162" t="s">
        <v>1952</v>
      </c>
      <c r="G525" s="163" t="s">
        <v>460</v>
      </c>
      <c r="H525" s="164">
        <v>2394</v>
      </c>
      <c r="I525" s="165"/>
      <c r="J525" s="166">
        <f>ROUND(I525*H525,2)</f>
        <v>0</v>
      </c>
      <c r="K525" s="162" t="s">
        <v>193</v>
      </c>
      <c r="L525" s="167"/>
      <c r="M525" s="168" t="s">
        <v>19</v>
      </c>
      <c r="N525" s="169" t="s">
        <v>47</v>
      </c>
      <c r="P525" s="136">
        <f>O525*H525</f>
        <v>0</v>
      </c>
      <c r="Q525" s="136">
        <v>2.7E-4</v>
      </c>
      <c r="R525" s="136">
        <f>Q525*H525</f>
        <v>0.64637999999999995</v>
      </c>
      <c r="S525" s="136">
        <v>0</v>
      </c>
      <c r="T525" s="137">
        <f>S525*H525</f>
        <v>0</v>
      </c>
      <c r="AR525" s="138" t="s">
        <v>1921</v>
      </c>
      <c r="AT525" s="138" t="s">
        <v>267</v>
      </c>
      <c r="AU525" s="138" t="s">
        <v>86</v>
      </c>
      <c r="AY525" s="16" t="s">
        <v>187</v>
      </c>
      <c r="BE525" s="139">
        <f>IF(N525="základní",J525,0)</f>
        <v>0</v>
      </c>
      <c r="BF525" s="139">
        <f>IF(N525="snížená",J525,0)</f>
        <v>0</v>
      </c>
      <c r="BG525" s="139">
        <f>IF(N525="zákl. přenesená",J525,0)</f>
        <v>0</v>
      </c>
      <c r="BH525" s="139">
        <f>IF(N525="sníž. přenesená",J525,0)</f>
        <v>0</v>
      </c>
      <c r="BI525" s="139">
        <f>IF(N525="nulová",J525,0)</f>
        <v>0</v>
      </c>
      <c r="BJ525" s="16" t="s">
        <v>84</v>
      </c>
      <c r="BK525" s="139">
        <f>ROUND(I525*H525,2)</f>
        <v>0</v>
      </c>
      <c r="BL525" s="16" t="s">
        <v>564</v>
      </c>
      <c r="BM525" s="138" t="s">
        <v>1953</v>
      </c>
    </row>
    <row r="526" spans="2:65" s="1" customFormat="1" ht="19.2">
      <c r="B526" s="31"/>
      <c r="D526" s="140" t="s">
        <v>196</v>
      </c>
      <c r="F526" s="141" t="s">
        <v>1952</v>
      </c>
      <c r="I526" s="142"/>
      <c r="L526" s="31"/>
      <c r="M526" s="143"/>
      <c r="T526" s="52"/>
      <c r="AT526" s="16" t="s">
        <v>196</v>
      </c>
      <c r="AU526" s="16" t="s">
        <v>86</v>
      </c>
    </row>
    <row r="527" spans="2:65" s="1" customFormat="1" ht="24.15" customHeight="1">
      <c r="B527" s="31"/>
      <c r="C527" s="160" t="s">
        <v>1954</v>
      </c>
      <c r="D527" s="160" t="s">
        <v>267</v>
      </c>
      <c r="E527" s="161" t="s">
        <v>1955</v>
      </c>
      <c r="F527" s="162" t="s">
        <v>1956</v>
      </c>
      <c r="G527" s="163" t="s">
        <v>320</v>
      </c>
      <c r="H527" s="164">
        <v>23</v>
      </c>
      <c r="I527" s="165"/>
      <c r="J527" s="166">
        <f>ROUND(I527*H527,2)</f>
        <v>0</v>
      </c>
      <c r="K527" s="162" t="s">
        <v>193</v>
      </c>
      <c r="L527" s="167"/>
      <c r="M527" s="168" t="s">
        <v>19</v>
      </c>
      <c r="N527" s="169" t="s">
        <v>47</v>
      </c>
      <c r="P527" s="136">
        <f>O527*H527</f>
        <v>0</v>
      </c>
      <c r="Q527" s="136">
        <v>1.7000000000000001E-4</v>
      </c>
      <c r="R527" s="136">
        <f>Q527*H527</f>
        <v>3.9100000000000003E-3</v>
      </c>
      <c r="S527" s="136">
        <v>0</v>
      </c>
      <c r="T527" s="137">
        <f>S527*H527</f>
        <v>0</v>
      </c>
      <c r="AR527" s="138" t="s">
        <v>1921</v>
      </c>
      <c r="AT527" s="138" t="s">
        <v>267</v>
      </c>
      <c r="AU527" s="138" t="s">
        <v>86</v>
      </c>
      <c r="AY527" s="16" t="s">
        <v>187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6" t="s">
        <v>84</v>
      </c>
      <c r="BK527" s="139">
        <f>ROUND(I527*H527,2)</f>
        <v>0</v>
      </c>
      <c r="BL527" s="16" t="s">
        <v>564</v>
      </c>
      <c r="BM527" s="138" t="s">
        <v>1957</v>
      </c>
    </row>
    <row r="528" spans="2:65" s="1" customFormat="1">
      <c r="B528" s="31"/>
      <c r="D528" s="140" t="s">
        <v>196</v>
      </c>
      <c r="F528" s="141" t="s">
        <v>1956</v>
      </c>
      <c r="I528" s="142"/>
      <c r="L528" s="31"/>
      <c r="M528" s="143"/>
      <c r="T528" s="52"/>
      <c r="AT528" s="16" t="s">
        <v>196</v>
      </c>
      <c r="AU528" s="16" t="s">
        <v>86</v>
      </c>
    </row>
    <row r="529" spans="2:65" s="12" customFormat="1">
      <c r="B529" s="146"/>
      <c r="D529" s="140" t="s">
        <v>200</v>
      </c>
      <c r="E529" s="147" t="s">
        <v>19</v>
      </c>
      <c r="F529" s="148" t="s">
        <v>1958</v>
      </c>
      <c r="H529" s="149">
        <v>23</v>
      </c>
      <c r="I529" s="150"/>
      <c r="L529" s="146"/>
      <c r="M529" s="151"/>
      <c r="T529" s="152"/>
      <c r="AT529" s="147" t="s">
        <v>200</v>
      </c>
      <c r="AU529" s="147" t="s">
        <v>86</v>
      </c>
      <c r="AV529" s="12" t="s">
        <v>86</v>
      </c>
      <c r="AW529" s="12" t="s">
        <v>37</v>
      </c>
      <c r="AX529" s="12" t="s">
        <v>84</v>
      </c>
      <c r="AY529" s="147" t="s">
        <v>187</v>
      </c>
    </row>
    <row r="530" spans="2:65" s="1" customFormat="1" ht="24.15" customHeight="1">
      <c r="B530" s="31"/>
      <c r="C530" s="127" t="s">
        <v>1959</v>
      </c>
      <c r="D530" s="127" t="s">
        <v>189</v>
      </c>
      <c r="E530" s="128" t="s">
        <v>1960</v>
      </c>
      <c r="F530" s="129" t="s">
        <v>1961</v>
      </c>
      <c r="G530" s="130" t="s">
        <v>320</v>
      </c>
      <c r="H530" s="131">
        <v>5</v>
      </c>
      <c r="I530" s="132"/>
      <c r="J530" s="133">
        <f>ROUND(I530*H530,2)</f>
        <v>0</v>
      </c>
      <c r="K530" s="129" t="s">
        <v>193</v>
      </c>
      <c r="L530" s="31"/>
      <c r="M530" s="134" t="s">
        <v>19</v>
      </c>
      <c r="N530" s="135" t="s">
        <v>47</v>
      </c>
      <c r="P530" s="136">
        <f>O530*H530</f>
        <v>0</v>
      </c>
      <c r="Q530" s="136">
        <v>0</v>
      </c>
      <c r="R530" s="136">
        <f>Q530*H530</f>
        <v>0</v>
      </c>
      <c r="S530" s="136">
        <v>0</v>
      </c>
      <c r="T530" s="137">
        <f>S530*H530</f>
        <v>0</v>
      </c>
      <c r="AR530" s="138" t="s">
        <v>564</v>
      </c>
      <c r="AT530" s="138" t="s">
        <v>189</v>
      </c>
      <c r="AU530" s="138" t="s">
        <v>86</v>
      </c>
      <c r="AY530" s="16" t="s">
        <v>187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6" t="s">
        <v>84</v>
      </c>
      <c r="BK530" s="139">
        <f>ROUND(I530*H530,2)</f>
        <v>0</v>
      </c>
      <c r="BL530" s="16" t="s">
        <v>564</v>
      </c>
      <c r="BM530" s="138" t="s">
        <v>1962</v>
      </c>
    </row>
    <row r="531" spans="2:65" s="1" customFormat="1" ht="19.2">
      <c r="B531" s="31"/>
      <c r="D531" s="140" t="s">
        <v>196</v>
      </c>
      <c r="F531" s="141" t="s">
        <v>1963</v>
      </c>
      <c r="I531" s="142"/>
      <c r="L531" s="31"/>
      <c r="M531" s="143"/>
      <c r="T531" s="52"/>
      <c r="AT531" s="16" t="s">
        <v>196</v>
      </c>
      <c r="AU531" s="16" t="s">
        <v>86</v>
      </c>
    </row>
    <row r="532" spans="2:65" s="1" customFormat="1">
      <c r="B532" s="31"/>
      <c r="D532" s="144" t="s">
        <v>198</v>
      </c>
      <c r="F532" s="145" t="s">
        <v>1964</v>
      </c>
      <c r="I532" s="142"/>
      <c r="L532" s="31"/>
      <c r="M532" s="143"/>
      <c r="T532" s="52"/>
      <c r="AT532" s="16" t="s">
        <v>198</v>
      </c>
      <c r="AU532" s="16" t="s">
        <v>86</v>
      </c>
    </row>
    <row r="533" spans="2:65" s="12" customFormat="1">
      <c r="B533" s="146"/>
      <c r="D533" s="140" t="s">
        <v>200</v>
      </c>
      <c r="E533" s="147" t="s">
        <v>19</v>
      </c>
      <c r="F533" s="148" t="s">
        <v>222</v>
      </c>
      <c r="H533" s="149">
        <v>5</v>
      </c>
      <c r="I533" s="150"/>
      <c r="L533" s="146"/>
      <c r="M533" s="151"/>
      <c r="T533" s="152"/>
      <c r="AT533" s="147" t="s">
        <v>200</v>
      </c>
      <c r="AU533" s="147" t="s">
        <v>86</v>
      </c>
      <c r="AV533" s="12" t="s">
        <v>86</v>
      </c>
      <c r="AW533" s="12" t="s">
        <v>37</v>
      </c>
      <c r="AX533" s="12" t="s">
        <v>84</v>
      </c>
      <c r="AY533" s="147" t="s">
        <v>187</v>
      </c>
    </row>
    <row r="534" spans="2:65" s="1" customFormat="1" ht="33" customHeight="1">
      <c r="B534" s="31"/>
      <c r="C534" s="127" t="s">
        <v>1965</v>
      </c>
      <c r="D534" s="127" t="s">
        <v>189</v>
      </c>
      <c r="E534" s="128" t="s">
        <v>1966</v>
      </c>
      <c r="F534" s="129" t="s">
        <v>1967</v>
      </c>
      <c r="G534" s="130" t="s">
        <v>320</v>
      </c>
      <c r="H534" s="131">
        <v>3</v>
      </c>
      <c r="I534" s="132"/>
      <c r="J534" s="133">
        <f>ROUND(I534*H534,2)</f>
        <v>0</v>
      </c>
      <c r="K534" s="129" t="s">
        <v>193</v>
      </c>
      <c r="L534" s="31"/>
      <c r="M534" s="134" t="s">
        <v>19</v>
      </c>
      <c r="N534" s="135" t="s">
        <v>47</v>
      </c>
      <c r="P534" s="136">
        <f>O534*H534</f>
        <v>0</v>
      </c>
      <c r="Q534" s="136">
        <v>0</v>
      </c>
      <c r="R534" s="136">
        <f>Q534*H534</f>
        <v>0</v>
      </c>
      <c r="S534" s="136">
        <v>0</v>
      </c>
      <c r="T534" s="137">
        <f>S534*H534</f>
        <v>0</v>
      </c>
      <c r="AR534" s="138" t="s">
        <v>564</v>
      </c>
      <c r="AT534" s="138" t="s">
        <v>189</v>
      </c>
      <c r="AU534" s="138" t="s">
        <v>86</v>
      </c>
      <c r="AY534" s="16" t="s">
        <v>187</v>
      </c>
      <c r="BE534" s="139">
        <f>IF(N534="základní",J534,0)</f>
        <v>0</v>
      </c>
      <c r="BF534" s="139">
        <f>IF(N534="snížená",J534,0)</f>
        <v>0</v>
      </c>
      <c r="BG534" s="139">
        <f>IF(N534="zákl. přenesená",J534,0)</f>
        <v>0</v>
      </c>
      <c r="BH534" s="139">
        <f>IF(N534="sníž. přenesená",J534,0)</f>
        <v>0</v>
      </c>
      <c r="BI534" s="139">
        <f>IF(N534="nulová",J534,0)</f>
        <v>0</v>
      </c>
      <c r="BJ534" s="16" t="s">
        <v>84</v>
      </c>
      <c r="BK534" s="139">
        <f>ROUND(I534*H534,2)</f>
        <v>0</v>
      </c>
      <c r="BL534" s="16" t="s">
        <v>564</v>
      </c>
      <c r="BM534" s="138" t="s">
        <v>1968</v>
      </c>
    </row>
    <row r="535" spans="2:65" s="1" customFormat="1" ht="19.2">
      <c r="B535" s="31"/>
      <c r="D535" s="140" t="s">
        <v>196</v>
      </c>
      <c r="F535" s="141" t="s">
        <v>1969</v>
      </c>
      <c r="I535" s="142"/>
      <c r="L535" s="31"/>
      <c r="M535" s="143"/>
      <c r="T535" s="52"/>
      <c r="AT535" s="16" t="s">
        <v>196</v>
      </c>
      <c r="AU535" s="16" t="s">
        <v>86</v>
      </c>
    </row>
    <row r="536" spans="2:65" s="1" customFormat="1">
      <c r="B536" s="31"/>
      <c r="D536" s="144" t="s">
        <v>198</v>
      </c>
      <c r="F536" s="145" t="s">
        <v>1970</v>
      </c>
      <c r="I536" s="142"/>
      <c r="L536" s="31"/>
      <c r="M536" s="143"/>
      <c r="T536" s="52"/>
      <c r="AT536" s="16" t="s">
        <v>198</v>
      </c>
      <c r="AU536" s="16" t="s">
        <v>86</v>
      </c>
    </row>
    <row r="537" spans="2:65" s="12" customFormat="1">
      <c r="B537" s="146"/>
      <c r="D537" s="140" t="s">
        <v>200</v>
      </c>
      <c r="E537" s="147" t="s">
        <v>19</v>
      </c>
      <c r="F537" s="148" t="s">
        <v>209</v>
      </c>
      <c r="H537" s="149">
        <v>3</v>
      </c>
      <c r="I537" s="150"/>
      <c r="L537" s="146"/>
      <c r="M537" s="151"/>
      <c r="T537" s="152"/>
      <c r="AT537" s="147" t="s">
        <v>200</v>
      </c>
      <c r="AU537" s="147" t="s">
        <v>86</v>
      </c>
      <c r="AV537" s="12" t="s">
        <v>86</v>
      </c>
      <c r="AW537" s="12" t="s">
        <v>37</v>
      </c>
      <c r="AX537" s="12" t="s">
        <v>84</v>
      </c>
      <c r="AY537" s="147" t="s">
        <v>187</v>
      </c>
    </row>
    <row r="538" spans="2:65" s="1" customFormat="1" ht="33" customHeight="1">
      <c r="B538" s="31"/>
      <c r="C538" s="127" t="s">
        <v>1971</v>
      </c>
      <c r="D538" s="127" t="s">
        <v>189</v>
      </c>
      <c r="E538" s="128" t="s">
        <v>1972</v>
      </c>
      <c r="F538" s="129" t="s">
        <v>1973</v>
      </c>
      <c r="G538" s="130" t="s">
        <v>320</v>
      </c>
      <c r="H538" s="131">
        <v>3</v>
      </c>
      <c r="I538" s="132"/>
      <c r="J538" s="133">
        <f>ROUND(I538*H538,2)</f>
        <v>0</v>
      </c>
      <c r="K538" s="129" t="s">
        <v>193</v>
      </c>
      <c r="L538" s="31"/>
      <c r="M538" s="134" t="s">
        <v>19</v>
      </c>
      <c r="N538" s="135" t="s">
        <v>47</v>
      </c>
      <c r="P538" s="136">
        <f>O538*H538</f>
        <v>0</v>
      </c>
      <c r="Q538" s="136">
        <v>0</v>
      </c>
      <c r="R538" s="136">
        <f>Q538*H538</f>
        <v>0</v>
      </c>
      <c r="S538" s="136">
        <v>0</v>
      </c>
      <c r="T538" s="137">
        <f>S538*H538</f>
        <v>0</v>
      </c>
      <c r="AR538" s="138" t="s">
        <v>564</v>
      </c>
      <c r="AT538" s="138" t="s">
        <v>189</v>
      </c>
      <c r="AU538" s="138" t="s">
        <v>86</v>
      </c>
      <c r="AY538" s="16" t="s">
        <v>187</v>
      </c>
      <c r="BE538" s="139">
        <f>IF(N538="základní",J538,0)</f>
        <v>0</v>
      </c>
      <c r="BF538" s="139">
        <f>IF(N538="snížená",J538,0)</f>
        <v>0</v>
      </c>
      <c r="BG538" s="139">
        <f>IF(N538="zákl. přenesená",J538,0)</f>
        <v>0</v>
      </c>
      <c r="BH538" s="139">
        <f>IF(N538="sníž. přenesená",J538,0)</f>
        <v>0</v>
      </c>
      <c r="BI538" s="139">
        <f>IF(N538="nulová",J538,0)</f>
        <v>0</v>
      </c>
      <c r="BJ538" s="16" t="s">
        <v>84</v>
      </c>
      <c r="BK538" s="139">
        <f>ROUND(I538*H538,2)</f>
        <v>0</v>
      </c>
      <c r="BL538" s="16" t="s">
        <v>564</v>
      </c>
      <c r="BM538" s="138" t="s">
        <v>1974</v>
      </c>
    </row>
    <row r="539" spans="2:65" s="1" customFormat="1" ht="19.2">
      <c r="B539" s="31"/>
      <c r="D539" s="140" t="s">
        <v>196</v>
      </c>
      <c r="F539" s="141" t="s">
        <v>1975</v>
      </c>
      <c r="I539" s="142"/>
      <c r="L539" s="31"/>
      <c r="M539" s="143"/>
      <c r="T539" s="52"/>
      <c r="AT539" s="16" t="s">
        <v>196</v>
      </c>
      <c r="AU539" s="16" t="s">
        <v>86</v>
      </c>
    </row>
    <row r="540" spans="2:65" s="1" customFormat="1">
      <c r="B540" s="31"/>
      <c r="D540" s="144" t="s">
        <v>198</v>
      </c>
      <c r="F540" s="145" t="s">
        <v>1976</v>
      </c>
      <c r="I540" s="142"/>
      <c r="L540" s="31"/>
      <c r="M540" s="143"/>
      <c r="T540" s="52"/>
      <c r="AT540" s="16" t="s">
        <v>198</v>
      </c>
      <c r="AU540" s="16" t="s">
        <v>86</v>
      </c>
    </row>
    <row r="541" spans="2:65" s="12" customFormat="1">
      <c r="B541" s="146"/>
      <c r="D541" s="140" t="s">
        <v>200</v>
      </c>
      <c r="E541" s="147" t="s">
        <v>19</v>
      </c>
      <c r="F541" s="148" t="s">
        <v>209</v>
      </c>
      <c r="H541" s="149">
        <v>3</v>
      </c>
      <c r="I541" s="150"/>
      <c r="L541" s="146"/>
      <c r="M541" s="151"/>
      <c r="T541" s="152"/>
      <c r="AT541" s="147" t="s">
        <v>200</v>
      </c>
      <c r="AU541" s="147" t="s">
        <v>86</v>
      </c>
      <c r="AV541" s="12" t="s">
        <v>86</v>
      </c>
      <c r="AW541" s="12" t="s">
        <v>37</v>
      </c>
      <c r="AX541" s="12" t="s">
        <v>84</v>
      </c>
      <c r="AY541" s="147" t="s">
        <v>187</v>
      </c>
    </row>
    <row r="542" spans="2:65" s="1" customFormat="1" ht="37.799999999999997" customHeight="1">
      <c r="B542" s="31"/>
      <c r="C542" s="127" t="s">
        <v>1977</v>
      </c>
      <c r="D542" s="127" t="s">
        <v>189</v>
      </c>
      <c r="E542" s="128" t="s">
        <v>1978</v>
      </c>
      <c r="F542" s="129" t="s">
        <v>1979</v>
      </c>
      <c r="G542" s="130" t="s">
        <v>320</v>
      </c>
      <c r="H542" s="131">
        <v>5</v>
      </c>
      <c r="I542" s="132"/>
      <c r="J542" s="133">
        <f>ROUND(I542*H542,2)</f>
        <v>0</v>
      </c>
      <c r="K542" s="129" t="s">
        <v>19</v>
      </c>
      <c r="L542" s="31"/>
      <c r="M542" s="134" t="s">
        <v>19</v>
      </c>
      <c r="N542" s="135" t="s">
        <v>47</v>
      </c>
      <c r="P542" s="136">
        <f>O542*H542</f>
        <v>0</v>
      </c>
      <c r="Q542" s="136">
        <v>0</v>
      </c>
      <c r="R542" s="136">
        <f>Q542*H542</f>
        <v>0</v>
      </c>
      <c r="S542" s="136">
        <v>0</v>
      </c>
      <c r="T542" s="137">
        <f>S542*H542</f>
        <v>0</v>
      </c>
      <c r="AR542" s="138" t="s">
        <v>564</v>
      </c>
      <c r="AT542" s="138" t="s">
        <v>189</v>
      </c>
      <c r="AU542" s="138" t="s">
        <v>86</v>
      </c>
      <c r="AY542" s="16" t="s">
        <v>187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6" t="s">
        <v>84</v>
      </c>
      <c r="BK542" s="139">
        <f>ROUND(I542*H542,2)</f>
        <v>0</v>
      </c>
      <c r="BL542" s="16" t="s">
        <v>564</v>
      </c>
      <c r="BM542" s="138" t="s">
        <v>1980</v>
      </c>
    </row>
    <row r="543" spans="2:65" s="1" customFormat="1" ht="28.8">
      <c r="B543" s="31"/>
      <c r="D543" s="140" t="s">
        <v>196</v>
      </c>
      <c r="F543" s="141" t="s">
        <v>1979</v>
      </c>
      <c r="I543" s="142"/>
      <c r="L543" s="31"/>
      <c r="M543" s="143"/>
      <c r="T543" s="52"/>
      <c r="AT543" s="16" t="s">
        <v>196</v>
      </c>
      <c r="AU543" s="16" t="s">
        <v>86</v>
      </c>
    </row>
    <row r="544" spans="2:65" s="12" customFormat="1">
      <c r="B544" s="146"/>
      <c r="D544" s="140" t="s">
        <v>200</v>
      </c>
      <c r="E544" s="147" t="s">
        <v>19</v>
      </c>
      <c r="F544" s="148" t="s">
        <v>1981</v>
      </c>
      <c r="H544" s="149">
        <v>5</v>
      </c>
      <c r="I544" s="150"/>
      <c r="L544" s="146"/>
      <c r="M544" s="151"/>
      <c r="T544" s="152"/>
      <c r="AT544" s="147" t="s">
        <v>200</v>
      </c>
      <c r="AU544" s="147" t="s">
        <v>86</v>
      </c>
      <c r="AV544" s="12" t="s">
        <v>86</v>
      </c>
      <c r="AW544" s="12" t="s">
        <v>37</v>
      </c>
      <c r="AX544" s="12" t="s">
        <v>84</v>
      </c>
      <c r="AY544" s="147" t="s">
        <v>187</v>
      </c>
    </row>
    <row r="545" spans="2:65" s="11" customFormat="1" ht="22.8" customHeight="1">
      <c r="B545" s="115"/>
      <c r="D545" s="116" t="s">
        <v>75</v>
      </c>
      <c r="E545" s="125" t="s">
        <v>1982</v>
      </c>
      <c r="F545" s="125" t="s">
        <v>1983</v>
      </c>
      <c r="I545" s="118"/>
      <c r="J545" s="126">
        <f>BK545</f>
        <v>0</v>
      </c>
      <c r="L545" s="115"/>
      <c r="M545" s="120"/>
      <c r="P545" s="121">
        <f>SUM(P546:P570)</f>
        <v>0</v>
      </c>
      <c r="R545" s="121">
        <f>SUM(R546:R570)</f>
        <v>4.8443200000000006</v>
      </c>
      <c r="T545" s="122">
        <f>SUM(T546:T570)</f>
        <v>3.6</v>
      </c>
      <c r="AR545" s="116" t="s">
        <v>209</v>
      </c>
      <c r="AT545" s="123" t="s">
        <v>75</v>
      </c>
      <c r="AU545" s="123" t="s">
        <v>84</v>
      </c>
      <c r="AY545" s="116" t="s">
        <v>187</v>
      </c>
      <c r="BK545" s="124">
        <f>SUM(BK546:BK570)</f>
        <v>0</v>
      </c>
    </row>
    <row r="546" spans="2:65" s="1" customFormat="1" ht="16.5" customHeight="1">
      <c r="B546" s="31"/>
      <c r="C546" s="127" t="s">
        <v>1984</v>
      </c>
      <c r="D546" s="127" t="s">
        <v>189</v>
      </c>
      <c r="E546" s="128" t="s">
        <v>1985</v>
      </c>
      <c r="F546" s="129" t="s">
        <v>1986</v>
      </c>
      <c r="G546" s="130" t="s">
        <v>460</v>
      </c>
      <c r="H546" s="131">
        <v>3454</v>
      </c>
      <c r="I546" s="132"/>
      <c r="J546" s="133">
        <f>ROUND(I546*H546,2)</f>
        <v>0</v>
      </c>
      <c r="K546" s="129" t="s">
        <v>193</v>
      </c>
      <c r="L546" s="31"/>
      <c r="M546" s="134" t="s">
        <v>19</v>
      </c>
      <c r="N546" s="135" t="s">
        <v>47</v>
      </c>
      <c r="P546" s="136">
        <f>O546*H546</f>
        <v>0</v>
      </c>
      <c r="Q546" s="136">
        <v>6.9999999999999994E-5</v>
      </c>
      <c r="R546" s="136">
        <f>Q546*H546</f>
        <v>0.24177999999999997</v>
      </c>
      <c r="S546" s="136">
        <v>0</v>
      </c>
      <c r="T546" s="137">
        <f>S546*H546</f>
        <v>0</v>
      </c>
      <c r="AR546" s="138" t="s">
        <v>564</v>
      </c>
      <c r="AT546" s="138" t="s">
        <v>189</v>
      </c>
      <c r="AU546" s="138" t="s">
        <v>86</v>
      </c>
      <c r="AY546" s="16" t="s">
        <v>187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6" t="s">
        <v>84</v>
      </c>
      <c r="BK546" s="139">
        <f>ROUND(I546*H546,2)</f>
        <v>0</v>
      </c>
      <c r="BL546" s="16" t="s">
        <v>564</v>
      </c>
      <c r="BM546" s="138" t="s">
        <v>1987</v>
      </c>
    </row>
    <row r="547" spans="2:65" s="1" customFormat="1" ht="19.2">
      <c r="B547" s="31"/>
      <c r="D547" s="140" t="s">
        <v>196</v>
      </c>
      <c r="F547" s="141" t="s">
        <v>1988</v>
      </c>
      <c r="I547" s="142"/>
      <c r="L547" s="31"/>
      <c r="M547" s="143"/>
      <c r="T547" s="52"/>
      <c r="AT547" s="16" t="s">
        <v>196</v>
      </c>
      <c r="AU547" s="16" t="s">
        <v>86</v>
      </c>
    </row>
    <row r="548" spans="2:65" s="1" customFormat="1">
      <c r="B548" s="31"/>
      <c r="D548" s="144" t="s">
        <v>198</v>
      </c>
      <c r="F548" s="145" t="s">
        <v>1989</v>
      </c>
      <c r="I548" s="142"/>
      <c r="L548" s="31"/>
      <c r="M548" s="143"/>
      <c r="T548" s="52"/>
      <c r="AT548" s="16" t="s">
        <v>198</v>
      </c>
      <c r="AU548" s="16" t="s">
        <v>86</v>
      </c>
    </row>
    <row r="549" spans="2:65" s="12" customFormat="1">
      <c r="B549" s="146"/>
      <c r="D549" s="140" t="s">
        <v>200</v>
      </c>
      <c r="E549" s="147" t="s">
        <v>19</v>
      </c>
      <c r="F549" s="148" t="s">
        <v>1990</v>
      </c>
      <c r="H549" s="149">
        <v>3454</v>
      </c>
      <c r="I549" s="150"/>
      <c r="L549" s="146"/>
      <c r="M549" s="151"/>
      <c r="T549" s="152"/>
      <c r="AT549" s="147" t="s">
        <v>200</v>
      </c>
      <c r="AU549" s="147" t="s">
        <v>86</v>
      </c>
      <c r="AV549" s="12" t="s">
        <v>86</v>
      </c>
      <c r="AW549" s="12" t="s">
        <v>37</v>
      </c>
      <c r="AX549" s="12" t="s">
        <v>84</v>
      </c>
      <c r="AY549" s="147" t="s">
        <v>187</v>
      </c>
    </row>
    <row r="550" spans="2:65" s="1" customFormat="1" ht="33" customHeight="1">
      <c r="B550" s="31"/>
      <c r="C550" s="127" t="s">
        <v>1991</v>
      </c>
      <c r="D550" s="127" t="s">
        <v>189</v>
      </c>
      <c r="E550" s="128" t="s">
        <v>1992</v>
      </c>
      <c r="F550" s="129" t="s">
        <v>1993</v>
      </c>
      <c r="G550" s="130" t="s">
        <v>320</v>
      </c>
      <c r="H550" s="131">
        <v>2</v>
      </c>
      <c r="I550" s="132"/>
      <c r="J550" s="133">
        <f>ROUND(I550*H550,2)</f>
        <v>0</v>
      </c>
      <c r="K550" s="129" t="s">
        <v>193</v>
      </c>
      <c r="L550" s="31"/>
      <c r="M550" s="134" t="s">
        <v>19</v>
      </c>
      <c r="N550" s="135" t="s">
        <v>47</v>
      </c>
      <c r="P550" s="136">
        <f>O550*H550</f>
        <v>0</v>
      </c>
      <c r="Q550" s="136">
        <v>2.3012700000000001</v>
      </c>
      <c r="R550" s="136">
        <f>Q550*H550</f>
        <v>4.6025400000000003</v>
      </c>
      <c r="S550" s="136">
        <v>0</v>
      </c>
      <c r="T550" s="137">
        <f>S550*H550</f>
        <v>0</v>
      </c>
      <c r="AR550" s="138" t="s">
        <v>564</v>
      </c>
      <c r="AT550" s="138" t="s">
        <v>189</v>
      </c>
      <c r="AU550" s="138" t="s">
        <v>86</v>
      </c>
      <c r="AY550" s="16" t="s">
        <v>187</v>
      </c>
      <c r="BE550" s="139">
        <f>IF(N550="základní",J550,0)</f>
        <v>0</v>
      </c>
      <c r="BF550" s="139">
        <f>IF(N550="snížená",J550,0)</f>
        <v>0</v>
      </c>
      <c r="BG550" s="139">
        <f>IF(N550="zákl. přenesená",J550,0)</f>
        <v>0</v>
      </c>
      <c r="BH550" s="139">
        <f>IF(N550="sníž. přenesená",J550,0)</f>
        <v>0</v>
      </c>
      <c r="BI550" s="139">
        <f>IF(N550="nulová",J550,0)</f>
        <v>0</v>
      </c>
      <c r="BJ550" s="16" t="s">
        <v>84</v>
      </c>
      <c r="BK550" s="139">
        <f>ROUND(I550*H550,2)</f>
        <v>0</v>
      </c>
      <c r="BL550" s="16" t="s">
        <v>564</v>
      </c>
      <c r="BM550" s="138" t="s">
        <v>1994</v>
      </c>
    </row>
    <row r="551" spans="2:65" s="1" customFormat="1" ht="48">
      <c r="B551" s="31"/>
      <c r="D551" s="140" t="s">
        <v>196</v>
      </c>
      <c r="F551" s="141" t="s">
        <v>1995</v>
      </c>
      <c r="I551" s="142"/>
      <c r="L551" s="31"/>
      <c r="M551" s="143"/>
      <c r="T551" s="52"/>
      <c r="AT551" s="16" t="s">
        <v>196</v>
      </c>
      <c r="AU551" s="16" t="s">
        <v>86</v>
      </c>
    </row>
    <row r="552" spans="2:65" s="1" customFormat="1">
      <c r="B552" s="31"/>
      <c r="D552" s="144" t="s">
        <v>198</v>
      </c>
      <c r="F552" s="145" t="s">
        <v>1996</v>
      </c>
      <c r="I552" s="142"/>
      <c r="L552" s="31"/>
      <c r="M552" s="143"/>
      <c r="T552" s="52"/>
      <c r="AT552" s="16" t="s">
        <v>198</v>
      </c>
      <c r="AU552" s="16" t="s">
        <v>86</v>
      </c>
    </row>
    <row r="553" spans="2:65" s="12" customFormat="1">
      <c r="B553" s="146"/>
      <c r="D553" s="140" t="s">
        <v>200</v>
      </c>
      <c r="E553" s="147" t="s">
        <v>19</v>
      </c>
      <c r="F553" s="148" t="s">
        <v>86</v>
      </c>
      <c r="H553" s="149">
        <v>2</v>
      </c>
      <c r="I553" s="150"/>
      <c r="L553" s="146"/>
      <c r="M553" s="151"/>
      <c r="T553" s="152"/>
      <c r="AT553" s="147" t="s">
        <v>200</v>
      </c>
      <c r="AU553" s="147" t="s">
        <v>86</v>
      </c>
      <c r="AV553" s="12" t="s">
        <v>86</v>
      </c>
      <c r="AW553" s="12" t="s">
        <v>37</v>
      </c>
      <c r="AX553" s="12" t="s">
        <v>84</v>
      </c>
      <c r="AY553" s="147" t="s">
        <v>187</v>
      </c>
    </row>
    <row r="554" spans="2:65" s="1" customFormat="1" ht="24.15" customHeight="1">
      <c r="B554" s="31"/>
      <c r="C554" s="127" t="s">
        <v>1997</v>
      </c>
      <c r="D554" s="127" t="s">
        <v>189</v>
      </c>
      <c r="E554" s="128" t="s">
        <v>1998</v>
      </c>
      <c r="F554" s="129" t="s">
        <v>1999</v>
      </c>
      <c r="G554" s="130" t="s">
        <v>320</v>
      </c>
      <c r="H554" s="131">
        <v>2</v>
      </c>
      <c r="I554" s="132"/>
      <c r="J554" s="133">
        <f>ROUND(I554*H554,2)</f>
        <v>0</v>
      </c>
      <c r="K554" s="129" t="s">
        <v>193</v>
      </c>
      <c r="L554" s="31"/>
      <c r="M554" s="134" t="s">
        <v>19</v>
      </c>
      <c r="N554" s="135" t="s">
        <v>47</v>
      </c>
      <c r="P554" s="136">
        <f>O554*H554</f>
        <v>0</v>
      </c>
      <c r="Q554" s="136">
        <v>0</v>
      </c>
      <c r="R554" s="136">
        <f>Q554*H554</f>
        <v>0</v>
      </c>
      <c r="S554" s="136">
        <v>1.8</v>
      </c>
      <c r="T554" s="137">
        <f>S554*H554</f>
        <v>3.6</v>
      </c>
      <c r="AR554" s="138" t="s">
        <v>564</v>
      </c>
      <c r="AT554" s="138" t="s">
        <v>189</v>
      </c>
      <c r="AU554" s="138" t="s">
        <v>86</v>
      </c>
      <c r="AY554" s="16" t="s">
        <v>187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6" t="s">
        <v>84</v>
      </c>
      <c r="BK554" s="139">
        <f>ROUND(I554*H554,2)</f>
        <v>0</v>
      </c>
      <c r="BL554" s="16" t="s">
        <v>564</v>
      </c>
      <c r="BM554" s="138" t="s">
        <v>2000</v>
      </c>
    </row>
    <row r="555" spans="2:65" s="1" customFormat="1" ht="19.2">
      <c r="B555" s="31"/>
      <c r="D555" s="140" t="s">
        <v>196</v>
      </c>
      <c r="F555" s="141" t="s">
        <v>2001</v>
      </c>
      <c r="I555" s="142"/>
      <c r="L555" s="31"/>
      <c r="M555" s="143"/>
      <c r="T555" s="52"/>
      <c r="AT555" s="16" t="s">
        <v>196</v>
      </c>
      <c r="AU555" s="16" t="s">
        <v>86</v>
      </c>
    </row>
    <row r="556" spans="2:65" s="1" customFormat="1">
      <c r="B556" s="31"/>
      <c r="D556" s="144" t="s">
        <v>198</v>
      </c>
      <c r="F556" s="145" t="s">
        <v>2002</v>
      </c>
      <c r="I556" s="142"/>
      <c r="L556" s="31"/>
      <c r="M556" s="143"/>
      <c r="T556" s="52"/>
      <c r="AT556" s="16" t="s">
        <v>198</v>
      </c>
      <c r="AU556" s="16" t="s">
        <v>86</v>
      </c>
    </row>
    <row r="557" spans="2:65" s="12" customFormat="1">
      <c r="B557" s="146"/>
      <c r="D557" s="140" t="s">
        <v>200</v>
      </c>
      <c r="E557" s="147" t="s">
        <v>19</v>
      </c>
      <c r="F557" s="148" t="s">
        <v>86</v>
      </c>
      <c r="H557" s="149">
        <v>2</v>
      </c>
      <c r="I557" s="150"/>
      <c r="L557" s="146"/>
      <c r="M557" s="151"/>
      <c r="T557" s="152"/>
      <c r="AT557" s="147" t="s">
        <v>200</v>
      </c>
      <c r="AU557" s="147" t="s">
        <v>86</v>
      </c>
      <c r="AV557" s="12" t="s">
        <v>86</v>
      </c>
      <c r="AW557" s="12" t="s">
        <v>37</v>
      </c>
      <c r="AX557" s="12" t="s">
        <v>84</v>
      </c>
      <c r="AY557" s="147" t="s">
        <v>187</v>
      </c>
    </row>
    <row r="558" spans="2:65" s="1" customFormat="1" ht="24.15" customHeight="1">
      <c r="B558" s="31"/>
      <c r="C558" s="127" t="s">
        <v>2003</v>
      </c>
      <c r="D558" s="127" t="s">
        <v>189</v>
      </c>
      <c r="E558" s="128" t="s">
        <v>2004</v>
      </c>
      <c r="F558" s="129" t="s">
        <v>2005</v>
      </c>
      <c r="G558" s="130" t="s">
        <v>238</v>
      </c>
      <c r="H558" s="131">
        <v>3.6</v>
      </c>
      <c r="I558" s="132"/>
      <c r="J558" s="133">
        <f>ROUND(I558*H558,2)</f>
        <v>0</v>
      </c>
      <c r="K558" s="129" t="s">
        <v>193</v>
      </c>
      <c r="L558" s="31"/>
      <c r="M558" s="134" t="s">
        <v>19</v>
      </c>
      <c r="N558" s="135" t="s">
        <v>47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564</v>
      </c>
      <c r="AT558" s="138" t="s">
        <v>189</v>
      </c>
      <c r="AU558" s="138" t="s">
        <v>86</v>
      </c>
      <c r="AY558" s="16" t="s">
        <v>187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6" t="s">
        <v>84</v>
      </c>
      <c r="BK558" s="139">
        <f>ROUND(I558*H558,2)</f>
        <v>0</v>
      </c>
      <c r="BL558" s="16" t="s">
        <v>564</v>
      </c>
      <c r="BM558" s="138" t="s">
        <v>2006</v>
      </c>
    </row>
    <row r="559" spans="2:65" s="1" customFormat="1" ht="19.2">
      <c r="B559" s="31"/>
      <c r="D559" s="140" t="s">
        <v>196</v>
      </c>
      <c r="F559" s="141" t="s">
        <v>2007</v>
      </c>
      <c r="I559" s="142"/>
      <c r="L559" s="31"/>
      <c r="M559" s="143"/>
      <c r="T559" s="52"/>
      <c r="AT559" s="16" t="s">
        <v>196</v>
      </c>
      <c r="AU559" s="16" t="s">
        <v>86</v>
      </c>
    </row>
    <row r="560" spans="2:65" s="1" customFormat="1">
      <c r="B560" s="31"/>
      <c r="D560" s="144" t="s">
        <v>198</v>
      </c>
      <c r="F560" s="145" t="s">
        <v>2008</v>
      </c>
      <c r="I560" s="142"/>
      <c r="L560" s="31"/>
      <c r="M560" s="143"/>
      <c r="T560" s="52"/>
      <c r="AT560" s="16" t="s">
        <v>198</v>
      </c>
      <c r="AU560" s="16" t="s">
        <v>86</v>
      </c>
    </row>
    <row r="561" spans="2:65" s="1" customFormat="1" ht="24.15" customHeight="1">
      <c r="B561" s="31"/>
      <c r="C561" s="127" t="s">
        <v>2009</v>
      </c>
      <c r="D561" s="127" t="s">
        <v>189</v>
      </c>
      <c r="E561" s="128" t="s">
        <v>2010</v>
      </c>
      <c r="F561" s="129" t="s">
        <v>2011</v>
      </c>
      <c r="G561" s="130" t="s">
        <v>238</v>
      </c>
      <c r="H561" s="131">
        <v>36</v>
      </c>
      <c r="I561" s="132"/>
      <c r="J561" s="133">
        <f>ROUND(I561*H561,2)</f>
        <v>0</v>
      </c>
      <c r="K561" s="129" t="s">
        <v>193</v>
      </c>
      <c r="L561" s="31"/>
      <c r="M561" s="134" t="s">
        <v>19</v>
      </c>
      <c r="N561" s="135" t="s">
        <v>47</v>
      </c>
      <c r="P561" s="136">
        <f>O561*H561</f>
        <v>0</v>
      </c>
      <c r="Q561" s="136">
        <v>0</v>
      </c>
      <c r="R561" s="136">
        <f>Q561*H561</f>
        <v>0</v>
      </c>
      <c r="S561" s="136">
        <v>0</v>
      </c>
      <c r="T561" s="137">
        <f>S561*H561</f>
        <v>0</v>
      </c>
      <c r="AR561" s="138" t="s">
        <v>564</v>
      </c>
      <c r="AT561" s="138" t="s">
        <v>189</v>
      </c>
      <c r="AU561" s="138" t="s">
        <v>86</v>
      </c>
      <c r="AY561" s="16" t="s">
        <v>187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16" t="s">
        <v>84</v>
      </c>
      <c r="BK561" s="139">
        <f>ROUND(I561*H561,2)</f>
        <v>0</v>
      </c>
      <c r="BL561" s="16" t="s">
        <v>564</v>
      </c>
      <c r="BM561" s="138" t="s">
        <v>2012</v>
      </c>
    </row>
    <row r="562" spans="2:65" s="1" customFormat="1" ht="19.2">
      <c r="B562" s="31"/>
      <c r="D562" s="140" t="s">
        <v>196</v>
      </c>
      <c r="F562" s="141" t="s">
        <v>2013</v>
      </c>
      <c r="I562" s="142"/>
      <c r="L562" s="31"/>
      <c r="M562" s="143"/>
      <c r="T562" s="52"/>
      <c r="AT562" s="16" t="s">
        <v>196</v>
      </c>
      <c r="AU562" s="16" t="s">
        <v>86</v>
      </c>
    </row>
    <row r="563" spans="2:65" s="1" customFormat="1">
      <c r="B563" s="31"/>
      <c r="D563" s="144" t="s">
        <v>198</v>
      </c>
      <c r="F563" s="145" t="s">
        <v>2014</v>
      </c>
      <c r="I563" s="142"/>
      <c r="L563" s="31"/>
      <c r="M563" s="143"/>
      <c r="T563" s="52"/>
      <c r="AT563" s="16" t="s">
        <v>198</v>
      </c>
      <c r="AU563" s="16" t="s">
        <v>86</v>
      </c>
    </row>
    <row r="564" spans="2:65" s="12" customFormat="1">
      <c r="B564" s="146"/>
      <c r="D564" s="140" t="s">
        <v>200</v>
      </c>
      <c r="F564" s="148" t="s">
        <v>2015</v>
      </c>
      <c r="H564" s="149">
        <v>36</v>
      </c>
      <c r="I564" s="150"/>
      <c r="L564" s="146"/>
      <c r="M564" s="151"/>
      <c r="T564" s="152"/>
      <c r="AT564" s="147" t="s">
        <v>200</v>
      </c>
      <c r="AU564" s="147" t="s">
        <v>86</v>
      </c>
      <c r="AV564" s="12" t="s">
        <v>86</v>
      </c>
      <c r="AW564" s="12" t="s">
        <v>4</v>
      </c>
      <c r="AX564" s="12" t="s">
        <v>84</v>
      </c>
      <c r="AY564" s="147" t="s">
        <v>187</v>
      </c>
    </row>
    <row r="565" spans="2:65" s="1" customFormat="1" ht="24.15" customHeight="1">
      <c r="B565" s="31"/>
      <c r="C565" s="127" t="s">
        <v>2016</v>
      </c>
      <c r="D565" s="127" t="s">
        <v>189</v>
      </c>
      <c r="E565" s="128" t="s">
        <v>2017</v>
      </c>
      <c r="F565" s="129" t="s">
        <v>2018</v>
      </c>
      <c r="G565" s="130" t="s">
        <v>238</v>
      </c>
      <c r="H565" s="131">
        <v>4.8440000000000003</v>
      </c>
      <c r="I565" s="132"/>
      <c r="J565" s="133">
        <f>ROUND(I565*H565,2)</f>
        <v>0</v>
      </c>
      <c r="K565" s="129" t="s">
        <v>193</v>
      </c>
      <c r="L565" s="31"/>
      <c r="M565" s="134" t="s">
        <v>19</v>
      </c>
      <c r="N565" s="135" t="s">
        <v>47</v>
      </c>
      <c r="P565" s="136">
        <f>O565*H565</f>
        <v>0</v>
      </c>
      <c r="Q565" s="136">
        <v>0</v>
      </c>
      <c r="R565" s="136">
        <f>Q565*H565</f>
        <v>0</v>
      </c>
      <c r="S565" s="136">
        <v>0</v>
      </c>
      <c r="T565" s="137">
        <f>S565*H565</f>
        <v>0</v>
      </c>
      <c r="AR565" s="138" t="s">
        <v>564</v>
      </c>
      <c r="AT565" s="138" t="s">
        <v>189</v>
      </c>
      <c r="AU565" s="138" t="s">
        <v>86</v>
      </c>
      <c r="AY565" s="16" t="s">
        <v>187</v>
      </c>
      <c r="BE565" s="139">
        <f>IF(N565="základní",J565,0)</f>
        <v>0</v>
      </c>
      <c r="BF565" s="139">
        <f>IF(N565="snížená",J565,0)</f>
        <v>0</v>
      </c>
      <c r="BG565" s="139">
        <f>IF(N565="zákl. přenesená",J565,0)</f>
        <v>0</v>
      </c>
      <c r="BH565" s="139">
        <f>IF(N565="sníž. přenesená",J565,0)</f>
        <v>0</v>
      </c>
      <c r="BI565" s="139">
        <f>IF(N565="nulová",J565,0)</f>
        <v>0</v>
      </c>
      <c r="BJ565" s="16" t="s">
        <v>84</v>
      </c>
      <c r="BK565" s="139">
        <f>ROUND(I565*H565,2)</f>
        <v>0</v>
      </c>
      <c r="BL565" s="16" t="s">
        <v>564</v>
      </c>
      <c r="BM565" s="138" t="s">
        <v>2019</v>
      </c>
    </row>
    <row r="566" spans="2:65" s="1" customFormat="1" ht="19.2">
      <c r="B566" s="31"/>
      <c r="D566" s="140" t="s">
        <v>196</v>
      </c>
      <c r="F566" s="141" t="s">
        <v>2020</v>
      </c>
      <c r="I566" s="142"/>
      <c r="L566" s="31"/>
      <c r="M566" s="143"/>
      <c r="T566" s="52"/>
      <c r="AT566" s="16" t="s">
        <v>196</v>
      </c>
      <c r="AU566" s="16" t="s">
        <v>86</v>
      </c>
    </row>
    <row r="567" spans="2:65" s="1" customFormat="1">
      <c r="B567" s="31"/>
      <c r="D567" s="144" t="s">
        <v>198</v>
      </c>
      <c r="F567" s="145" t="s">
        <v>2021</v>
      </c>
      <c r="I567" s="142"/>
      <c r="L567" s="31"/>
      <c r="M567" s="143"/>
      <c r="T567" s="52"/>
      <c r="AT567" s="16" t="s">
        <v>198</v>
      </c>
      <c r="AU567" s="16" t="s">
        <v>86</v>
      </c>
    </row>
    <row r="568" spans="2:65" s="1" customFormat="1" ht="24.15" customHeight="1">
      <c r="B568" s="31"/>
      <c r="C568" s="127" t="s">
        <v>1908</v>
      </c>
      <c r="D568" s="127" t="s">
        <v>189</v>
      </c>
      <c r="E568" s="128" t="s">
        <v>2022</v>
      </c>
      <c r="F568" s="129" t="s">
        <v>2023</v>
      </c>
      <c r="G568" s="130" t="s">
        <v>238</v>
      </c>
      <c r="H568" s="131">
        <v>4.8440000000000003</v>
      </c>
      <c r="I568" s="132"/>
      <c r="J568" s="133">
        <f>ROUND(I568*H568,2)</f>
        <v>0</v>
      </c>
      <c r="K568" s="129" t="s">
        <v>193</v>
      </c>
      <c r="L568" s="31"/>
      <c r="M568" s="134" t="s">
        <v>19</v>
      </c>
      <c r="N568" s="135" t="s">
        <v>47</v>
      </c>
      <c r="P568" s="136">
        <f>O568*H568</f>
        <v>0</v>
      </c>
      <c r="Q568" s="136">
        <v>0</v>
      </c>
      <c r="R568" s="136">
        <f>Q568*H568</f>
        <v>0</v>
      </c>
      <c r="S568" s="136">
        <v>0</v>
      </c>
      <c r="T568" s="137">
        <f>S568*H568</f>
        <v>0</v>
      </c>
      <c r="AR568" s="138" t="s">
        <v>564</v>
      </c>
      <c r="AT568" s="138" t="s">
        <v>189</v>
      </c>
      <c r="AU568" s="138" t="s">
        <v>86</v>
      </c>
      <c r="AY568" s="16" t="s">
        <v>187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6" t="s">
        <v>84</v>
      </c>
      <c r="BK568" s="139">
        <f>ROUND(I568*H568,2)</f>
        <v>0</v>
      </c>
      <c r="BL568" s="16" t="s">
        <v>564</v>
      </c>
      <c r="BM568" s="138" t="s">
        <v>2024</v>
      </c>
    </row>
    <row r="569" spans="2:65" s="1" customFormat="1" ht="38.4">
      <c r="B569" s="31"/>
      <c r="D569" s="140" t="s">
        <v>196</v>
      </c>
      <c r="F569" s="141" t="s">
        <v>2025</v>
      </c>
      <c r="I569" s="142"/>
      <c r="L569" s="31"/>
      <c r="M569" s="143"/>
      <c r="T569" s="52"/>
      <c r="AT569" s="16" t="s">
        <v>196</v>
      </c>
      <c r="AU569" s="16" t="s">
        <v>86</v>
      </c>
    </row>
    <row r="570" spans="2:65" s="1" customFormat="1">
      <c r="B570" s="31"/>
      <c r="D570" s="144" t="s">
        <v>198</v>
      </c>
      <c r="F570" s="145" t="s">
        <v>2026</v>
      </c>
      <c r="I570" s="142"/>
      <c r="L570" s="31"/>
      <c r="M570" s="143"/>
      <c r="T570" s="52"/>
      <c r="AT570" s="16" t="s">
        <v>198</v>
      </c>
      <c r="AU570" s="16" t="s">
        <v>86</v>
      </c>
    </row>
    <row r="571" spans="2:65" s="11" customFormat="1" ht="25.95" customHeight="1">
      <c r="B571" s="115"/>
      <c r="D571" s="116" t="s">
        <v>75</v>
      </c>
      <c r="E571" s="117" t="s">
        <v>684</v>
      </c>
      <c r="F571" s="117" t="s">
        <v>113</v>
      </c>
      <c r="I571" s="118"/>
      <c r="J571" s="119">
        <f>BK571</f>
        <v>0</v>
      </c>
      <c r="L571" s="115"/>
      <c r="M571" s="120"/>
      <c r="P571" s="121">
        <f>P572</f>
        <v>0</v>
      </c>
      <c r="R571" s="121">
        <f>R572</f>
        <v>0</v>
      </c>
      <c r="T571" s="122">
        <f>T572</f>
        <v>0</v>
      </c>
      <c r="AR571" s="116" t="s">
        <v>222</v>
      </c>
      <c r="AT571" s="123" t="s">
        <v>75</v>
      </c>
      <c r="AU571" s="123" t="s">
        <v>76</v>
      </c>
      <c r="AY571" s="116" t="s">
        <v>187</v>
      </c>
      <c r="BK571" s="124">
        <f>BK572</f>
        <v>0</v>
      </c>
    </row>
    <row r="572" spans="2:65" s="11" customFormat="1" ht="22.8" customHeight="1">
      <c r="B572" s="115"/>
      <c r="D572" s="116" t="s">
        <v>75</v>
      </c>
      <c r="E572" s="125" t="s">
        <v>685</v>
      </c>
      <c r="F572" s="125" t="s">
        <v>686</v>
      </c>
      <c r="I572" s="118"/>
      <c r="J572" s="126">
        <f>BK572</f>
        <v>0</v>
      </c>
      <c r="L572" s="115"/>
      <c r="M572" s="120"/>
      <c r="P572" s="121">
        <f>SUM(P573:P576)</f>
        <v>0</v>
      </c>
      <c r="R572" s="121">
        <f>SUM(R573:R576)</f>
        <v>0</v>
      </c>
      <c r="T572" s="122">
        <f>SUM(T573:T576)</f>
        <v>0</v>
      </c>
      <c r="AR572" s="116" t="s">
        <v>222</v>
      </c>
      <c r="AT572" s="123" t="s">
        <v>75</v>
      </c>
      <c r="AU572" s="123" t="s">
        <v>84</v>
      </c>
      <c r="AY572" s="116" t="s">
        <v>187</v>
      </c>
      <c r="BK572" s="124">
        <f>SUM(BK573:BK576)</f>
        <v>0</v>
      </c>
    </row>
    <row r="573" spans="2:65" s="1" customFormat="1" ht="16.5" customHeight="1">
      <c r="B573" s="31"/>
      <c r="C573" s="127" t="s">
        <v>2027</v>
      </c>
      <c r="D573" s="127" t="s">
        <v>189</v>
      </c>
      <c r="E573" s="128" t="s">
        <v>2028</v>
      </c>
      <c r="F573" s="129" t="s">
        <v>2029</v>
      </c>
      <c r="G573" s="130" t="s">
        <v>2030</v>
      </c>
      <c r="H573" s="131">
        <v>1</v>
      </c>
      <c r="I573" s="132"/>
      <c r="J573" s="133">
        <f>ROUND(I573*H573,2)</f>
        <v>0</v>
      </c>
      <c r="K573" s="129" t="s">
        <v>193</v>
      </c>
      <c r="L573" s="31"/>
      <c r="M573" s="134" t="s">
        <v>19</v>
      </c>
      <c r="N573" s="135" t="s">
        <v>47</v>
      </c>
      <c r="P573" s="136">
        <f>O573*H573</f>
        <v>0</v>
      </c>
      <c r="Q573" s="136">
        <v>0</v>
      </c>
      <c r="R573" s="136">
        <f>Q573*H573</f>
        <v>0</v>
      </c>
      <c r="S573" s="136">
        <v>0</v>
      </c>
      <c r="T573" s="137">
        <f>S573*H573</f>
        <v>0</v>
      </c>
      <c r="AR573" s="138" t="s">
        <v>691</v>
      </c>
      <c r="AT573" s="138" t="s">
        <v>189</v>
      </c>
      <c r="AU573" s="138" t="s">
        <v>86</v>
      </c>
      <c r="AY573" s="16" t="s">
        <v>187</v>
      </c>
      <c r="BE573" s="139">
        <f>IF(N573="základní",J573,0)</f>
        <v>0</v>
      </c>
      <c r="BF573" s="139">
        <f>IF(N573="snížená",J573,0)</f>
        <v>0</v>
      </c>
      <c r="BG573" s="139">
        <f>IF(N573="zákl. přenesená",J573,0)</f>
        <v>0</v>
      </c>
      <c r="BH573" s="139">
        <f>IF(N573="sníž. přenesená",J573,0)</f>
        <v>0</v>
      </c>
      <c r="BI573" s="139">
        <f>IF(N573="nulová",J573,0)</f>
        <v>0</v>
      </c>
      <c r="BJ573" s="16" t="s">
        <v>84</v>
      </c>
      <c r="BK573" s="139">
        <f>ROUND(I573*H573,2)</f>
        <v>0</v>
      </c>
      <c r="BL573" s="16" t="s">
        <v>691</v>
      </c>
      <c r="BM573" s="138" t="s">
        <v>2031</v>
      </c>
    </row>
    <row r="574" spans="2:65" s="1" customFormat="1" ht="28.8">
      <c r="B574" s="31"/>
      <c r="D574" s="140" t="s">
        <v>196</v>
      </c>
      <c r="F574" s="141" t="s">
        <v>2032</v>
      </c>
      <c r="I574" s="142"/>
      <c r="L574" s="31"/>
      <c r="M574" s="143"/>
      <c r="T574" s="52"/>
      <c r="AT574" s="16" t="s">
        <v>196</v>
      </c>
      <c r="AU574" s="16" t="s">
        <v>86</v>
      </c>
    </row>
    <row r="575" spans="2:65" s="1" customFormat="1">
      <c r="B575" s="31"/>
      <c r="D575" s="144" t="s">
        <v>198</v>
      </c>
      <c r="F575" s="145" t="s">
        <v>2033</v>
      </c>
      <c r="I575" s="142"/>
      <c r="L575" s="31"/>
      <c r="M575" s="143"/>
      <c r="T575" s="52"/>
      <c r="AT575" s="16" t="s">
        <v>198</v>
      </c>
      <c r="AU575" s="16" t="s">
        <v>86</v>
      </c>
    </row>
    <row r="576" spans="2:65" s="12" customFormat="1">
      <c r="B576" s="146"/>
      <c r="D576" s="140" t="s">
        <v>200</v>
      </c>
      <c r="E576" s="147" t="s">
        <v>19</v>
      </c>
      <c r="F576" s="148" t="s">
        <v>84</v>
      </c>
      <c r="H576" s="149">
        <v>1</v>
      </c>
      <c r="I576" s="150"/>
      <c r="L576" s="146"/>
      <c r="M576" s="170"/>
      <c r="N576" s="171"/>
      <c r="O576" s="171"/>
      <c r="P576" s="171"/>
      <c r="Q576" s="171"/>
      <c r="R576" s="171"/>
      <c r="S576" s="171"/>
      <c r="T576" s="172"/>
      <c r="AT576" s="147" t="s">
        <v>200</v>
      </c>
      <c r="AU576" s="147" t="s">
        <v>86</v>
      </c>
      <c r="AV576" s="12" t="s">
        <v>86</v>
      </c>
      <c r="AW576" s="12" t="s">
        <v>37</v>
      </c>
      <c r="AX576" s="12" t="s">
        <v>84</v>
      </c>
      <c r="AY576" s="147" t="s">
        <v>187</v>
      </c>
    </row>
    <row r="577" spans="2:12" s="1" customFormat="1" ht="6.9" customHeight="1">
      <c r="B577" s="40"/>
      <c r="C577" s="41"/>
      <c r="D577" s="41"/>
      <c r="E577" s="41"/>
      <c r="F577" s="41"/>
      <c r="G577" s="41"/>
      <c r="H577" s="41"/>
      <c r="I577" s="41"/>
      <c r="J577" s="41"/>
      <c r="K577" s="41"/>
      <c r="L577" s="31"/>
    </row>
  </sheetData>
  <sheetProtection algorithmName="SHA-512" hashValue="ekcEp35N7t6TC1ZdZN9a7bmdEyZ/PgouIPFMOQdDotRUOGQk2VUgmjY+Gi4Mzvqvref7LYDgnJAHMvhmx5Hixw==" saltValue="CN9EY6ApHLkBIZTcxWOYlWy3Rr7ExgpewTc16Ibacu01OIEqLr+N8HBT8YwtYCJ5kWP0FSo/2ppeWXGu0eKO6Q==" spinCount="100000" sheet="1" objects="1" scenarios="1" formatColumns="0" formatRows="0" autoFilter="0"/>
  <autoFilter ref="C94:K576" xr:uid="{00000000-0009-0000-0000-000005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500-000000000000}"/>
    <hyperlink ref="F104" r:id="rId2" xr:uid="{00000000-0004-0000-0500-000001000000}"/>
    <hyperlink ref="F108" r:id="rId3" xr:uid="{00000000-0004-0000-0500-000002000000}"/>
    <hyperlink ref="F112" r:id="rId4" xr:uid="{00000000-0004-0000-0500-000003000000}"/>
    <hyperlink ref="F116" r:id="rId5" xr:uid="{00000000-0004-0000-0500-000004000000}"/>
    <hyperlink ref="F120" r:id="rId6" xr:uid="{00000000-0004-0000-0500-000005000000}"/>
    <hyperlink ref="F128" r:id="rId7" xr:uid="{00000000-0004-0000-0500-000006000000}"/>
    <hyperlink ref="F134" r:id="rId8" xr:uid="{00000000-0004-0000-0500-000007000000}"/>
    <hyperlink ref="F138" r:id="rId9" xr:uid="{00000000-0004-0000-0500-000008000000}"/>
    <hyperlink ref="F142" r:id="rId10" xr:uid="{00000000-0004-0000-0500-000009000000}"/>
    <hyperlink ref="F147" r:id="rId11" xr:uid="{00000000-0004-0000-0500-00000A000000}"/>
    <hyperlink ref="F153" r:id="rId12" xr:uid="{00000000-0004-0000-0500-00000B000000}"/>
    <hyperlink ref="F157" r:id="rId13" xr:uid="{00000000-0004-0000-0500-00000C000000}"/>
    <hyperlink ref="F174" r:id="rId14" xr:uid="{00000000-0004-0000-0500-00000D000000}"/>
    <hyperlink ref="F178" r:id="rId15" xr:uid="{00000000-0004-0000-0500-00000E000000}"/>
    <hyperlink ref="F186" r:id="rId16" xr:uid="{00000000-0004-0000-0500-00000F000000}"/>
    <hyperlink ref="F191" r:id="rId17" xr:uid="{00000000-0004-0000-0500-000010000000}"/>
    <hyperlink ref="F202" r:id="rId18" xr:uid="{00000000-0004-0000-0500-000011000000}"/>
    <hyperlink ref="F206" r:id="rId19" xr:uid="{00000000-0004-0000-0500-000012000000}"/>
    <hyperlink ref="F211" r:id="rId20" xr:uid="{00000000-0004-0000-0500-000013000000}"/>
    <hyperlink ref="F214" r:id="rId21" xr:uid="{00000000-0004-0000-0500-000014000000}"/>
    <hyperlink ref="F218" r:id="rId22" xr:uid="{00000000-0004-0000-0500-000015000000}"/>
    <hyperlink ref="F222" r:id="rId23" xr:uid="{00000000-0004-0000-0500-000016000000}"/>
    <hyperlink ref="F227" r:id="rId24" xr:uid="{00000000-0004-0000-0500-000017000000}"/>
    <hyperlink ref="F238" r:id="rId25" xr:uid="{00000000-0004-0000-0500-000018000000}"/>
    <hyperlink ref="F246" r:id="rId26" xr:uid="{00000000-0004-0000-0500-000019000000}"/>
    <hyperlink ref="F257" r:id="rId27" xr:uid="{00000000-0004-0000-0500-00001A000000}"/>
    <hyperlink ref="F261" r:id="rId28" xr:uid="{00000000-0004-0000-0500-00001B000000}"/>
    <hyperlink ref="F268" r:id="rId29" xr:uid="{00000000-0004-0000-0500-00001C000000}"/>
    <hyperlink ref="F274" r:id="rId30" xr:uid="{00000000-0004-0000-0500-00001D000000}"/>
    <hyperlink ref="F280" r:id="rId31" xr:uid="{00000000-0004-0000-0500-00001E000000}"/>
    <hyperlink ref="F290" r:id="rId32" xr:uid="{00000000-0004-0000-0500-00001F000000}"/>
    <hyperlink ref="F294" r:id="rId33" xr:uid="{00000000-0004-0000-0500-000020000000}"/>
    <hyperlink ref="F298" r:id="rId34" xr:uid="{00000000-0004-0000-0500-000021000000}"/>
    <hyperlink ref="F304" r:id="rId35" xr:uid="{00000000-0004-0000-0500-000022000000}"/>
    <hyperlink ref="F313" r:id="rId36" xr:uid="{00000000-0004-0000-0500-000023000000}"/>
    <hyperlink ref="F320" r:id="rId37" xr:uid="{00000000-0004-0000-0500-000024000000}"/>
    <hyperlink ref="F327" r:id="rId38" xr:uid="{00000000-0004-0000-0500-000025000000}"/>
    <hyperlink ref="F333" r:id="rId39" xr:uid="{00000000-0004-0000-0500-000026000000}"/>
    <hyperlink ref="F339" r:id="rId40" xr:uid="{00000000-0004-0000-0500-000027000000}"/>
    <hyperlink ref="F343" r:id="rId41" xr:uid="{00000000-0004-0000-0500-000028000000}"/>
    <hyperlink ref="F347" r:id="rId42" xr:uid="{00000000-0004-0000-0500-000029000000}"/>
    <hyperlink ref="F353" r:id="rId43" xr:uid="{00000000-0004-0000-0500-00002A000000}"/>
    <hyperlink ref="F359" r:id="rId44" xr:uid="{00000000-0004-0000-0500-00002B000000}"/>
    <hyperlink ref="F365" r:id="rId45" xr:uid="{00000000-0004-0000-0500-00002C000000}"/>
    <hyperlink ref="F371" r:id="rId46" xr:uid="{00000000-0004-0000-0500-00002D000000}"/>
    <hyperlink ref="F377" r:id="rId47" xr:uid="{00000000-0004-0000-0500-00002E000000}"/>
    <hyperlink ref="F386" r:id="rId48" xr:uid="{00000000-0004-0000-0500-00002F000000}"/>
    <hyperlink ref="F390" r:id="rId49" xr:uid="{00000000-0004-0000-0500-000030000000}"/>
    <hyperlink ref="F394" r:id="rId50" xr:uid="{00000000-0004-0000-0500-000031000000}"/>
    <hyperlink ref="F397" r:id="rId51" xr:uid="{00000000-0004-0000-0500-000032000000}"/>
    <hyperlink ref="F401" r:id="rId52" xr:uid="{00000000-0004-0000-0500-000033000000}"/>
    <hyperlink ref="F407" r:id="rId53" xr:uid="{00000000-0004-0000-0500-000034000000}"/>
    <hyperlink ref="F416" r:id="rId54" xr:uid="{00000000-0004-0000-0500-000035000000}"/>
    <hyperlink ref="F422" r:id="rId55" xr:uid="{00000000-0004-0000-0500-000036000000}"/>
    <hyperlink ref="F428" r:id="rId56" xr:uid="{00000000-0004-0000-0500-000037000000}"/>
    <hyperlink ref="F434" r:id="rId57" xr:uid="{00000000-0004-0000-0500-000038000000}"/>
    <hyperlink ref="F440" r:id="rId58" xr:uid="{00000000-0004-0000-0500-000039000000}"/>
    <hyperlink ref="F446" r:id="rId59" xr:uid="{00000000-0004-0000-0500-00003A000000}"/>
    <hyperlink ref="F450" r:id="rId60" xr:uid="{00000000-0004-0000-0500-00003B000000}"/>
    <hyperlink ref="F454" r:id="rId61" xr:uid="{00000000-0004-0000-0500-00003C000000}"/>
    <hyperlink ref="F458" r:id="rId62" xr:uid="{00000000-0004-0000-0500-00003D000000}"/>
    <hyperlink ref="F462" r:id="rId63" xr:uid="{00000000-0004-0000-0500-00003E000000}"/>
    <hyperlink ref="F466" r:id="rId64" xr:uid="{00000000-0004-0000-0500-00003F000000}"/>
    <hyperlink ref="F470" r:id="rId65" xr:uid="{00000000-0004-0000-0500-000040000000}"/>
    <hyperlink ref="F474" r:id="rId66" xr:uid="{00000000-0004-0000-0500-000041000000}"/>
    <hyperlink ref="F480" r:id="rId67" xr:uid="{00000000-0004-0000-0500-000042000000}"/>
    <hyperlink ref="F486" r:id="rId68" xr:uid="{00000000-0004-0000-0500-000043000000}"/>
    <hyperlink ref="F489" r:id="rId69" xr:uid="{00000000-0004-0000-0500-000044000000}"/>
    <hyperlink ref="F495" r:id="rId70" xr:uid="{00000000-0004-0000-0500-000045000000}"/>
    <hyperlink ref="F502" r:id="rId71" xr:uid="{00000000-0004-0000-0500-000046000000}"/>
    <hyperlink ref="F512" r:id="rId72" xr:uid="{00000000-0004-0000-0500-000047000000}"/>
    <hyperlink ref="F516" r:id="rId73" xr:uid="{00000000-0004-0000-0500-000048000000}"/>
    <hyperlink ref="F523" r:id="rId74" xr:uid="{00000000-0004-0000-0500-000049000000}"/>
    <hyperlink ref="F532" r:id="rId75" xr:uid="{00000000-0004-0000-0500-00004A000000}"/>
    <hyperlink ref="F536" r:id="rId76" xr:uid="{00000000-0004-0000-0500-00004B000000}"/>
    <hyperlink ref="F540" r:id="rId77" xr:uid="{00000000-0004-0000-0500-00004C000000}"/>
    <hyperlink ref="F548" r:id="rId78" xr:uid="{00000000-0004-0000-0500-00004D000000}"/>
    <hyperlink ref="F552" r:id="rId79" xr:uid="{00000000-0004-0000-0500-00004E000000}"/>
    <hyperlink ref="F556" r:id="rId80" xr:uid="{00000000-0004-0000-0500-00004F000000}"/>
    <hyperlink ref="F560" r:id="rId81" xr:uid="{00000000-0004-0000-0500-000050000000}"/>
    <hyperlink ref="F563" r:id="rId82" xr:uid="{00000000-0004-0000-0500-000051000000}"/>
    <hyperlink ref="F567" r:id="rId83" xr:uid="{00000000-0004-0000-0500-000052000000}"/>
    <hyperlink ref="F570" r:id="rId84" xr:uid="{00000000-0004-0000-0500-000053000000}"/>
    <hyperlink ref="F575" r:id="rId85" xr:uid="{00000000-0004-0000-0500-00005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62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102</v>
      </c>
      <c r="AZ2" s="84" t="s">
        <v>124</v>
      </c>
      <c r="BA2" s="84" t="s">
        <v>122</v>
      </c>
      <c r="BB2" s="84" t="s">
        <v>19</v>
      </c>
      <c r="BC2" s="84" t="s">
        <v>2034</v>
      </c>
      <c r="BD2" s="84" t="s">
        <v>86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4" t="s">
        <v>126</v>
      </c>
      <c r="BA3" s="84" t="s">
        <v>126</v>
      </c>
      <c r="BB3" s="84" t="s">
        <v>19</v>
      </c>
      <c r="BC3" s="84" t="s">
        <v>2035</v>
      </c>
      <c r="BD3" s="84" t="s">
        <v>86</v>
      </c>
    </row>
    <row r="4" spans="2:56" ht="24.9" customHeight="1">
      <c r="B4" s="19"/>
      <c r="D4" s="20" t="s">
        <v>120</v>
      </c>
      <c r="L4" s="19"/>
      <c r="M4" s="85" t="s">
        <v>10</v>
      </c>
      <c r="AT4" s="16" t="s">
        <v>4</v>
      </c>
      <c r="AZ4" s="84" t="s">
        <v>2036</v>
      </c>
      <c r="BA4" s="84" t="s">
        <v>1428</v>
      </c>
      <c r="BB4" s="84" t="s">
        <v>19</v>
      </c>
      <c r="BC4" s="84" t="s">
        <v>2037</v>
      </c>
      <c r="BD4" s="84" t="s">
        <v>86</v>
      </c>
    </row>
    <row r="5" spans="2:56" ht="6.9" customHeight="1">
      <c r="B5" s="19"/>
      <c r="L5" s="19"/>
      <c r="AZ5" s="84" t="s">
        <v>2038</v>
      </c>
      <c r="BA5" s="84" t="s">
        <v>1428</v>
      </c>
      <c r="BB5" s="84" t="s">
        <v>19</v>
      </c>
      <c r="BC5" s="84" t="s">
        <v>2039</v>
      </c>
      <c r="BD5" s="84" t="s">
        <v>86</v>
      </c>
    </row>
    <row r="6" spans="2:56" ht="12" customHeight="1">
      <c r="B6" s="19"/>
      <c r="D6" s="26" t="s">
        <v>16</v>
      </c>
      <c r="L6" s="19"/>
      <c r="AZ6" s="84" t="s">
        <v>2040</v>
      </c>
      <c r="BA6" s="84" t="s">
        <v>1428</v>
      </c>
      <c r="BB6" s="84" t="s">
        <v>19</v>
      </c>
      <c r="BC6" s="84" t="s">
        <v>2041</v>
      </c>
      <c r="BD6" s="84" t="s">
        <v>86</v>
      </c>
    </row>
    <row r="7" spans="2:5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  <c r="AZ7" s="84" t="s">
        <v>2042</v>
      </c>
      <c r="BA7" s="84" t="s">
        <v>1428</v>
      </c>
      <c r="BB7" s="84" t="s">
        <v>19</v>
      </c>
      <c r="BC7" s="84" t="s">
        <v>1426</v>
      </c>
      <c r="BD7" s="84" t="s">
        <v>86</v>
      </c>
    </row>
    <row r="8" spans="2:56" s="1" customFormat="1" ht="12" customHeight="1">
      <c r="B8" s="31"/>
      <c r="D8" s="26" t="s">
        <v>131</v>
      </c>
      <c r="L8" s="31"/>
      <c r="AZ8" s="84" t="s">
        <v>2043</v>
      </c>
      <c r="BA8" s="84" t="s">
        <v>150</v>
      </c>
      <c r="BB8" s="84" t="s">
        <v>19</v>
      </c>
      <c r="BC8" s="84" t="s">
        <v>2044</v>
      </c>
      <c r="BD8" s="84" t="s">
        <v>86</v>
      </c>
    </row>
    <row r="9" spans="2:56" s="1" customFormat="1" ht="30" customHeight="1">
      <c r="B9" s="31"/>
      <c r="E9" s="284" t="s">
        <v>2045</v>
      </c>
      <c r="F9" s="300"/>
      <c r="G9" s="300"/>
      <c r="H9" s="300"/>
      <c r="L9" s="31"/>
    </row>
    <row r="10" spans="2:56" s="1" customFormat="1">
      <c r="B10" s="31"/>
      <c r="L10" s="31"/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</row>
    <row r="13" spans="2:56" s="1" customFormat="1" ht="10.8" customHeight="1">
      <c r="B13" s="31"/>
      <c r="L13" s="31"/>
    </row>
    <row r="14" spans="2:5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5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ROUND(J101,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ROUND((SUM(BE101:BE627)),  2)</f>
        <v>0</v>
      </c>
      <c r="I33" s="89">
        <v>0.21</v>
      </c>
      <c r="J33" s="88">
        <f>ROUND(((SUM(BE101:BE627))*I33),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ROUND((SUM(BF101:BF627)),  2)</f>
        <v>0</v>
      </c>
      <c r="I34" s="89">
        <v>0.15</v>
      </c>
      <c r="J34" s="88">
        <f>ROUND(((SUM(BF101:BF627))*I34),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ROUND((SUM(BG101:BG627)),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ROUND((SUM(BH101:BH627)),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ROUND((SUM(BI101:BI627)),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02.1.1 - SO 01 - Stavební úprava přečerpávací stanice - stavební řešení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J101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J102</f>
        <v>0</v>
      </c>
      <c r="L60" s="99"/>
    </row>
    <row r="61" spans="2:47" s="9" customFormat="1" ht="19.95" customHeight="1">
      <c r="B61" s="103"/>
      <c r="D61" s="104" t="s">
        <v>157</v>
      </c>
      <c r="E61" s="105"/>
      <c r="F61" s="105"/>
      <c r="G61" s="105"/>
      <c r="H61" s="105"/>
      <c r="I61" s="105"/>
      <c r="J61" s="106">
        <f>J103</f>
        <v>0</v>
      </c>
      <c r="L61" s="103"/>
    </row>
    <row r="62" spans="2:47" s="9" customFormat="1" ht="19.95" customHeight="1">
      <c r="B62" s="103"/>
      <c r="D62" s="104" t="s">
        <v>158</v>
      </c>
      <c r="E62" s="105"/>
      <c r="F62" s="105"/>
      <c r="G62" s="105"/>
      <c r="H62" s="105"/>
      <c r="I62" s="105"/>
      <c r="J62" s="106">
        <f>J145</f>
        <v>0</v>
      </c>
      <c r="L62" s="103"/>
    </row>
    <row r="63" spans="2:47" s="9" customFormat="1" ht="19.95" customHeight="1">
      <c r="B63" s="103"/>
      <c r="D63" s="104" t="s">
        <v>159</v>
      </c>
      <c r="E63" s="105"/>
      <c r="F63" s="105"/>
      <c r="G63" s="105"/>
      <c r="H63" s="105"/>
      <c r="I63" s="105"/>
      <c r="J63" s="106">
        <f>J190</f>
        <v>0</v>
      </c>
      <c r="L63" s="103"/>
    </row>
    <row r="64" spans="2:47" s="9" customFormat="1" ht="19.95" customHeight="1">
      <c r="B64" s="103"/>
      <c r="D64" s="104" t="s">
        <v>160</v>
      </c>
      <c r="E64" s="105"/>
      <c r="F64" s="105"/>
      <c r="G64" s="105"/>
      <c r="H64" s="105"/>
      <c r="I64" s="105"/>
      <c r="J64" s="106">
        <f>J229</f>
        <v>0</v>
      </c>
      <c r="L64" s="103"/>
    </row>
    <row r="65" spans="2:12" s="9" customFormat="1" ht="19.95" customHeight="1">
      <c r="B65" s="103"/>
      <c r="D65" s="104" t="s">
        <v>162</v>
      </c>
      <c r="E65" s="105"/>
      <c r="F65" s="105"/>
      <c r="G65" s="105"/>
      <c r="H65" s="105"/>
      <c r="I65" s="105"/>
      <c r="J65" s="106">
        <f>J234</f>
        <v>0</v>
      </c>
      <c r="L65" s="103"/>
    </row>
    <row r="66" spans="2:12" s="9" customFormat="1" ht="19.95" customHeight="1">
      <c r="B66" s="103"/>
      <c r="D66" s="104" t="s">
        <v>163</v>
      </c>
      <c r="E66" s="105"/>
      <c r="F66" s="105"/>
      <c r="G66" s="105"/>
      <c r="H66" s="105"/>
      <c r="I66" s="105"/>
      <c r="J66" s="106">
        <f>J255</f>
        <v>0</v>
      </c>
      <c r="L66" s="103"/>
    </row>
    <row r="67" spans="2:12" s="9" customFormat="1" ht="19.95" customHeight="1">
      <c r="B67" s="103"/>
      <c r="D67" s="104" t="s">
        <v>164</v>
      </c>
      <c r="E67" s="105"/>
      <c r="F67" s="105"/>
      <c r="G67" s="105"/>
      <c r="H67" s="105"/>
      <c r="I67" s="105"/>
      <c r="J67" s="106">
        <f>J287</f>
        <v>0</v>
      </c>
      <c r="L67" s="103"/>
    </row>
    <row r="68" spans="2:12" s="9" customFormat="1" ht="19.95" customHeight="1">
      <c r="B68" s="103"/>
      <c r="D68" s="104" t="s">
        <v>165</v>
      </c>
      <c r="E68" s="105"/>
      <c r="F68" s="105"/>
      <c r="G68" s="105"/>
      <c r="H68" s="105"/>
      <c r="I68" s="105"/>
      <c r="J68" s="106">
        <f>J358</f>
        <v>0</v>
      </c>
      <c r="L68" s="103"/>
    </row>
    <row r="69" spans="2:12" s="9" customFormat="1" ht="19.95" customHeight="1">
      <c r="B69" s="103"/>
      <c r="D69" s="104" t="s">
        <v>166</v>
      </c>
      <c r="E69" s="105"/>
      <c r="F69" s="105"/>
      <c r="G69" s="105"/>
      <c r="H69" s="105"/>
      <c r="I69" s="105"/>
      <c r="J69" s="106">
        <f>J372</f>
        <v>0</v>
      </c>
      <c r="L69" s="103"/>
    </row>
    <row r="70" spans="2:12" s="8" customFormat="1" ht="24.9" customHeight="1">
      <c r="B70" s="99"/>
      <c r="D70" s="100" t="s">
        <v>167</v>
      </c>
      <c r="E70" s="101"/>
      <c r="F70" s="101"/>
      <c r="G70" s="101"/>
      <c r="H70" s="101"/>
      <c r="I70" s="101"/>
      <c r="J70" s="102">
        <f>J376</f>
        <v>0</v>
      </c>
      <c r="L70" s="99"/>
    </row>
    <row r="71" spans="2:12" s="9" customFormat="1" ht="19.95" customHeight="1">
      <c r="B71" s="103"/>
      <c r="D71" s="104" t="s">
        <v>2046</v>
      </c>
      <c r="E71" s="105"/>
      <c r="F71" s="105"/>
      <c r="G71" s="105"/>
      <c r="H71" s="105"/>
      <c r="I71" s="105"/>
      <c r="J71" s="106">
        <f>J377</f>
        <v>0</v>
      </c>
      <c r="L71" s="103"/>
    </row>
    <row r="72" spans="2:12" s="9" customFormat="1" ht="19.95" customHeight="1">
      <c r="B72" s="103"/>
      <c r="D72" s="104" t="s">
        <v>2047</v>
      </c>
      <c r="E72" s="105"/>
      <c r="F72" s="105"/>
      <c r="G72" s="105"/>
      <c r="H72" s="105"/>
      <c r="I72" s="105"/>
      <c r="J72" s="106">
        <f>J394</f>
        <v>0</v>
      </c>
      <c r="L72" s="103"/>
    </row>
    <row r="73" spans="2:12" s="9" customFormat="1" ht="19.95" customHeight="1">
      <c r="B73" s="103"/>
      <c r="D73" s="104" t="s">
        <v>2048</v>
      </c>
      <c r="E73" s="105"/>
      <c r="F73" s="105"/>
      <c r="G73" s="105"/>
      <c r="H73" s="105"/>
      <c r="I73" s="105"/>
      <c r="J73" s="106">
        <f>J420</f>
        <v>0</v>
      </c>
      <c r="L73" s="103"/>
    </row>
    <row r="74" spans="2:12" s="9" customFormat="1" ht="19.95" customHeight="1">
      <c r="B74" s="103"/>
      <c r="D74" s="104" t="s">
        <v>1434</v>
      </c>
      <c r="E74" s="105"/>
      <c r="F74" s="105"/>
      <c r="G74" s="105"/>
      <c r="H74" s="105"/>
      <c r="I74" s="105"/>
      <c r="J74" s="106">
        <f>J428</f>
        <v>0</v>
      </c>
      <c r="L74" s="103"/>
    </row>
    <row r="75" spans="2:12" s="9" customFormat="1" ht="19.95" customHeight="1">
      <c r="B75" s="103"/>
      <c r="D75" s="104" t="s">
        <v>2049</v>
      </c>
      <c r="E75" s="105"/>
      <c r="F75" s="105"/>
      <c r="G75" s="105"/>
      <c r="H75" s="105"/>
      <c r="I75" s="105"/>
      <c r="J75" s="106">
        <f>J433</f>
        <v>0</v>
      </c>
      <c r="L75" s="103"/>
    </row>
    <row r="76" spans="2:12" s="9" customFormat="1" ht="19.95" customHeight="1">
      <c r="B76" s="103"/>
      <c r="D76" s="104" t="s">
        <v>2050</v>
      </c>
      <c r="E76" s="105"/>
      <c r="F76" s="105"/>
      <c r="G76" s="105"/>
      <c r="H76" s="105"/>
      <c r="I76" s="105"/>
      <c r="J76" s="106">
        <f>J459</f>
        <v>0</v>
      </c>
      <c r="L76" s="103"/>
    </row>
    <row r="77" spans="2:12" s="9" customFormat="1" ht="19.95" customHeight="1">
      <c r="B77" s="103"/>
      <c r="D77" s="104" t="s">
        <v>2051</v>
      </c>
      <c r="E77" s="105"/>
      <c r="F77" s="105"/>
      <c r="G77" s="105"/>
      <c r="H77" s="105"/>
      <c r="I77" s="105"/>
      <c r="J77" s="106">
        <f>J507</f>
        <v>0</v>
      </c>
      <c r="L77" s="103"/>
    </row>
    <row r="78" spans="2:12" s="9" customFormat="1" ht="19.95" customHeight="1">
      <c r="B78" s="103"/>
      <c r="D78" s="104" t="s">
        <v>2052</v>
      </c>
      <c r="E78" s="105"/>
      <c r="F78" s="105"/>
      <c r="G78" s="105"/>
      <c r="H78" s="105"/>
      <c r="I78" s="105"/>
      <c r="J78" s="106">
        <f>J523</f>
        <v>0</v>
      </c>
      <c r="L78" s="103"/>
    </row>
    <row r="79" spans="2:12" s="9" customFormat="1" ht="19.95" customHeight="1">
      <c r="B79" s="103"/>
      <c r="D79" s="104" t="s">
        <v>2053</v>
      </c>
      <c r="E79" s="105"/>
      <c r="F79" s="105"/>
      <c r="G79" s="105"/>
      <c r="H79" s="105"/>
      <c r="I79" s="105"/>
      <c r="J79" s="106">
        <f>J559</f>
        <v>0</v>
      </c>
      <c r="L79" s="103"/>
    </row>
    <row r="80" spans="2:12" s="9" customFormat="1" ht="19.95" customHeight="1">
      <c r="B80" s="103"/>
      <c r="D80" s="104" t="s">
        <v>2054</v>
      </c>
      <c r="E80" s="105"/>
      <c r="F80" s="105"/>
      <c r="G80" s="105"/>
      <c r="H80" s="105"/>
      <c r="I80" s="105"/>
      <c r="J80" s="106">
        <f>J578</f>
        <v>0</v>
      </c>
      <c r="L80" s="103"/>
    </row>
    <row r="81" spans="2:12" s="9" customFormat="1" ht="19.95" customHeight="1">
      <c r="B81" s="103"/>
      <c r="D81" s="104" t="s">
        <v>2055</v>
      </c>
      <c r="E81" s="105"/>
      <c r="F81" s="105"/>
      <c r="G81" s="105"/>
      <c r="H81" s="105"/>
      <c r="I81" s="105"/>
      <c r="J81" s="106">
        <f>J623</f>
        <v>0</v>
      </c>
      <c r="L81" s="103"/>
    </row>
    <row r="82" spans="2:12" s="1" customFormat="1" ht="21.75" customHeight="1">
      <c r="B82" s="31"/>
      <c r="L82" s="31"/>
    </row>
    <row r="83" spans="2:12" s="1" customFormat="1" ht="6.9" customHeight="1"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31"/>
    </row>
    <row r="87" spans="2:12" s="1" customFormat="1" ht="6.9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1"/>
    </row>
    <row r="88" spans="2:12" s="1" customFormat="1" ht="24.9" customHeight="1">
      <c r="B88" s="31"/>
      <c r="C88" s="20" t="s">
        <v>172</v>
      </c>
      <c r="L88" s="31"/>
    </row>
    <row r="89" spans="2:12" s="1" customFormat="1" ht="6.9" customHeight="1">
      <c r="B89" s="31"/>
      <c r="L89" s="31"/>
    </row>
    <row r="90" spans="2:12" s="1" customFormat="1" ht="12" customHeight="1">
      <c r="B90" s="31"/>
      <c r="C90" s="26" t="s">
        <v>16</v>
      </c>
      <c r="L90" s="31"/>
    </row>
    <row r="91" spans="2:12" s="1" customFormat="1" ht="16.5" customHeight="1">
      <c r="B91" s="31"/>
      <c r="E91" s="301" t="str">
        <f>E7</f>
        <v>Vodovod Tošovice - I. Etapa</v>
      </c>
      <c r="F91" s="302"/>
      <c r="G91" s="302"/>
      <c r="H91" s="302"/>
      <c r="L91" s="31"/>
    </row>
    <row r="92" spans="2:12" s="1" customFormat="1" ht="12" customHeight="1">
      <c r="B92" s="31"/>
      <c r="C92" s="26" t="s">
        <v>131</v>
      </c>
      <c r="L92" s="31"/>
    </row>
    <row r="93" spans="2:12" s="1" customFormat="1" ht="30" customHeight="1">
      <c r="B93" s="31"/>
      <c r="E93" s="284" t="str">
        <f>E9</f>
        <v>02.1.1 - SO 01 - Stavební úprava přečerpávací stanice - stavební řešení</v>
      </c>
      <c r="F93" s="300"/>
      <c r="G93" s="300"/>
      <c r="H93" s="300"/>
      <c r="L93" s="31"/>
    </row>
    <row r="94" spans="2:12" s="1" customFormat="1" ht="6.9" customHeight="1">
      <c r="B94" s="31"/>
      <c r="L94" s="31"/>
    </row>
    <row r="95" spans="2:12" s="1" customFormat="1" ht="12" customHeight="1">
      <c r="B95" s="31"/>
      <c r="C95" s="26" t="s">
        <v>21</v>
      </c>
      <c r="F95" s="24" t="str">
        <f>F12</f>
        <v>Odry</v>
      </c>
      <c r="I95" s="26" t="s">
        <v>23</v>
      </c>
      <c r="J95" s="48" t="str">
        <f>IF(J12="","",J12)</f>
        <v>28. 9. 2023</v>
      </c>
      <c r="L95" s="31"/>
    </row>
    <row r="96" spans="2:12" s="1" customFormat="1" ht="6.9" customHeight="1">
      <c r="B96" s="31"/>
      <c r="L96" s="31"/>
    </row>
    <row r="97" spans="2:65" s="1" customFormat="1" ht="15.15" customHeight="1">
      <c r="B97" s="31"/>
      <c r="C97" s="26" t="s">
        <v>25</v>
      </c>
      <c r="F97" s="24" t="str">
        <f>E15</f>
        <v>Město Odry</v>
      </c>
      <c r="I97" s="26" t="s">
        <v>33</v>
      </c>
      <c r="J97" s="29" t="str">
        <f>E21</f>
        <v>Hydroelko, s.r.o.</v>
      </c>
      <c r="L97" s="31"/>
    </row>
    <row r="98" spans="2:65" s="1" customFormat="1" ht="15.15" customHeight="1">
      <c r="B98" s="31"/>
      <c r="C98" s="26" t="s">
        <v>31</v>
      </c>
      <c r="F98" s="24" t="str">
        <f>IF(E18="","",E18)</f>
        <v>Vyplň údaj</v>
      </c>
      <c r="I98" s="26" t="s">
        <v>38</v>
      </c>
      <c r="J98" s="29" t="str">
        <f>E24</f>
        <v xml:space="preserve"> </v>
      </c>
      <c r="L98" s="31"/>
    </row>
    <row r="99" spans="2:65" s="1" customFormat="1" ht="10.35" customHeight="1">
      <c r="B99" s="31"/>
      <c r="L99" s="31"/>
    </row>
    <row r="100" spans="2:65" s="10" customFormat="1" ht="29.25" customHeight="1">
      <c r="B100" s="107"/>
      <c r="C100" s="108" t="s">
        <v>173</v>
      </c>
      <c r="D100" s="109" t="s">
        <v>61</v>
      </c>
      <c r="E100" s="109" t="s">
        <v>57</v>
      </c>
      <c r="F100" s="109" t="s">
        <v>58</v>
      </c>
      <c r="G100" s="109" t="s">
        <v>174</v>
      </c>
      <c r="H100" s="109" t="s">
        <v>175</v>
      </c>
      <c r="I100" s="109" t="s">
        <v>176</v>
      </c>
      <c r="J100" s="109" t="s">
        <v>154</v>
      </c>
      <c r="K100" s="110" t="s">
        <v>177</v>
      </c>
      <c r="L100" s="107"/>
      <c r="M100" s="55" t="s">
        <v>19</v>
      </c>
      <c r="N100" s="56" t="s">
        <v>46</v>
      </c>
      <c r="O100" s="56" t="s">
        <v>178</v>
      </c>
      <c r="P100" s="56" t="s">
        <v>179</v>
      </c>
      <c r="Q100" s="56" t="s">
        <v>180</v>
      </c>
      <c r="R100" s="56" t="s">
        <v>181</v>
      </c>
      <c r="S100" s="56" t="s">
        <v>182</v>
      </c>
      <c r="T100" s="57" t="s">
        <v>183</v>
      </c>
    </row>
    <row r="101" spans="2:65" s="1" customFormat="1" ht="22.8" customHeight="1">
      <c r="B101" s="31"/>
      <c r="C101" s="60" t="s">
        <v>184</v>
      </c>
      <c r="J101" s="111">
        <f>BK101</f>
        <v>0</v>
      </c>
      <c r="L101" s="31"/>
      <c r="M101" s="58"/>
      <c r="N101" s="49"/>
      <c r="O101" s="49"/>
      <c r="P101" s="112">
        <f>P102+P376</f>
        <v>0</v>
      </c>
      <c r="Q101" s="49"/>
      <c r="R101" s="112">
        <f>R102+R376</f>
        <v>29.584660829999994</v>
      </c>
      <c r="S101" s="49"/>
      <c r="T101" s="113">
        <f>T102+T376</f>
        <v>57.18557650000001</v>
      </c>
      <c r="AT101" s="16" t="s">
        <v>75</v>
      </c>
      <c r="AU101" s="16" t="s">
        <v>155</v>
      </c>
      <c r="BK101" s="114">
        <f>BK102+BK376</f>
        <v>0</v>
      </c>
    </row>
    <row r="102" spans="2:65" s="11" customFormat="1" ht="25.95" customHeight="1">
      <c r="B102" s="115"/>
      <c r="D102" s="116" t="s">
        <v>75</v>
      </c>
      <c r="E102" s="117" t="s">
        <v>185</v>
      </c>
      <c r="F102" s="117" t="s">
        <v>186</v>
      </c>
      <c r="I102" s="118"/>
      <c r="J102" s="119">
        <f>BK102</f>
        <v>0</v>
      </c>
      <c r="L102" s="115"/>
      <c r="M102" s="120"/>
      <c r="P102" s="121">
        <f>P103+P145+P190+P229+P234+P255+P287+P358+P372</f>
        <v>0</v>
      </c>
      <c r="R102" s="121">
        <f>R103+R145+R190+R229+R234+R255+R287+R358+R372</f>
        <v>27.903255489999992</v>
      </c>
      <c r="T102" s="122">
        <f>T103+T145+T190+T229+T234+T255+T287+T358+T372</f>
        <v>56.77555000000001</v>
      </c>
      <c r="AR102" s="116" t="s">
        <v>84</v>
      </c>
      <c r="AT102" s="123" t="s">
        <v>75</v>
      </c>
      <c r="AU102" s="123" t="s">
        <v>76</v>
      </c>
      <c r="AY102" s="116" t="s">
        <v>187</v>
      </c>
      <c r="BK102" s="124">
        <f>BK103+BK145+BK190+BK229+BK234+BK255+BK287+BK358+BK372</f>
        <v>0</v>
      </c>
    </row>
    <row r="103" spans="2:65" s="11" customFormat="1" ht="22.8" customHeight="1">
      <c r="B103" s="115"/>
      <c r="D103" s="116" t="s">
        <v>75</v>
      </c>
      <c r="E103" s="125" t="s">
        <v>84</v>
      </c>
      <c r="F103" s="125" t="s">
        <v>188</v>
      </c>
      <c r="I103" s="118"/>
      <c r="J103" s="126">
        <f>BK103</f>
        <v>0</v>
      </c>
      <c r="L103" s="115"/>
      <c r="M103" s="120"/>
      <c r="P103" s="121">
        <f>SUM(P104:P144)</f>
        <v>0</v>
      </c>
      <c r="R103" s="121">
        <f>SUM(R104:R144)</f>
        <v>0</v>
      </c>
      <c r="T103" s="122">
        <f>SUM(T104:T144)</f>
        <v>0</v>
      </c>
      <c r="AR103" s="116" t="s">
        <v>84</v>
      </c>
      <c r="AT103" s="123" t="s">
        <v>75</v>
      </c>
      <c r="AU103" s="123" t="s">
        <v>84</v>
      </c>
      <c r="AY103" s="116" t="s">
        <v>187</v>
      </c>
      <c r="BK103" s="124">
        <f>SUM(BK104:BK144)</f>
        <v>0</v>
      </c>
    </row>
    <row r="104" spans="2:65" s="1" customFormat="1" ht="33" customHeight="1">
      <c r="B104" s="31"/>
      <c r="C104" s="127" t="s">
        <v>84</v>
      </c>
      <c r="D104" s="127" t="s">
        <v>189</v>
      </c>
      <c r="E104" s="128" t="s">
        <v>210</v>
      </c>
      <c r="F104" s="129" t="s">
        <v>211</v>
      </c>
      <c r="G104" s="130" t="s">
        <v>204</v>
      </c>
      <c r="H104" s="131">
        <v>3.302</v>
      </c>
      <c r="I104" s="132"/>
      <c r="J104" s="133">
        <f>ROUND(I104*H104,2)</f>
        <v>0</v>
      </c>
      <c r="K104" s="129" t="s">
        <v>193</v>
      </c>
      <c r="L104" s="31"/>
      <c r="M104" s="134" t="s">
        <v>19</v>
      </c>
      <c r="N104" s="135" t="s">
        <v>47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194</v>
      </c>
      <c r="AT104" s="138" t="s">
        <v>189</v>
      </c>
      <c r="AU104" s="138" t="s">
        <v>86</v>
      </c>
      <c r="AY104" s="16" t="s">
        <v>187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84</v>
      </c>
      <c r="BK104" s="139">
        <f>ROUND(I104*H104,2)</f>
        <v>0</v>
      </c>
      <c r="BL104" s="16" t="s">
        <v>194</v>
      </c>
      <c r="BM104" s="138" t="s">
        <v>2056</v>
      </c>
    </row>
    <row r="105" spans="2:65" s="1" customFormat="1" ht="28.8">
      <c r="B105" s="31"/>
      <c r="D105" s="140" t="s">
        <v>196</v>
      </c>
      <c r="F105" s="141" t="s">
        <v>213</v>
      </c>
      <c r="I105" s="142"/>
      <c r="L105" s="31"/>
      <c r="M105" s="143"/>
      <c r="T105" s="52"/>
      <c r="AT105" s="16" t="s">
        <v>196</v>
      </c>
      <c r="AU105" s="16" t="s">
        <v>86</v>
      </c>
    </row>
    <row r="106" spans="2:65" s="1" customFormat="1">
      <c r="B106" s="31"/>
      <c r="D106" s="144" t="s">
        <v>198</v>
      </c>
      <c r="F106" s="145" t="s">
        <v>214</v>
      </c>
      <c r="I106" s="142"/>
      <c r="L106" s="31"/>
      <c r="M106" s="143"/>
      <c r="T106" s="52"/>
      <c r="AT106" s="16" t="s">
        <v>198</v>
      </c>
      <c r="AU106" s="16" t="s">
        <v>86</v>
      </c>
    </row>
    <row r="107" spans="2:65" s="12" customFormat="1">
      <c r="B107" s="146"/>
      <c r="D107" s="140" t="s">
        <v>200</v>
      </c>
      <c r="E107" s="147" t="s">
        <v>2036</v>
      </c>
      <c r="F107" s="148" t="s">
        <v>2057</v>
      </c>
      <c r="H107" s="149">
        <v>3.302</v>
      </c>
      <c r="I107" s="150"/>
      <c r="L107" s="146"/>
      <c r="M107" s="151"/>
      <c r="T107" s="152"/>
      <c r="AT107" s="147" t="s">
        <v>200</v>
      </c>
      <c r="AU107" s="147" t="s">
        <v>86</v>
      </c>
      <c r="AV107" s="12" t="s">
        <v>86</v>
      </c>
      <c r="AW107" s="12" t="s">
        <v>37</v>
      </c>
      <c r="AX107" s="12" t="s">
        <v>84</v>
      </c>
      <c r="AY107" s="147" t="s">
        <v>187</v>
      </c>
    </row>
    <row r="108" spans="2:65" s="1" customFormat="1" ht="33" customHeight="1">
      <c r="B108" s="31"/>
      <c r="C108" s="127" t="s">
        <v>86</v>
      </c>
      <c r="D108" s="127" t="s">
        <v>189</v>
      </c>
      <c r="E108" s="128" t="s">
        <v>1455</v>
      </c>
      <c r="F108" s="129" t="s">
        <v>1456</v>
      </c>
      <c r="G108" s="130" t="s">
        <v>204</v>
      </c>
      <c r="H108" s="131">
        <v>3.48</v>
      </c>
      <c r="I108" s="132"/>
      <c r="J108" s="133">
        <f>ROUND(I108*H108,2)</f>
        <v>0</v>
      </c>
      <c r="K108" s="129" t="s">
        <v>193</v>
      </c>
      <c r="L108" s="31"/>
      <c r="M108" s="134" t="s">
        <v>19</v>
      </c>
      <c r="N108" s="135" t="s">
        <v>47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194</v>
      </c>
      <c r="AT108" s="138" t="s">
        <v>189</v>
      </c>
      <c r="AU108" s="138" t="s">
        <v>86</v>
      </c>
      <c r="AY108" s="16" t="s">
        <v>187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84</v>
      </c>
      <c r="BK108" s="139">
        <f>ROUND(I108*H108,2)</f>
        <v>0</v>
      </c>
      <c r="BL108" s="16" t="s">
        <v>194</v>
      </c>
      <c r="BM108" s="138" t="s">
        <v>2058</v>
      </c>
    </row>
    <row r="109" spans="2:65" s="1" customFormat="1" ht="28.8">
      <c r="B109" s="31"/>
      <c r="D109" s="140" t="s">
        <v>196</v>
      </c>
      <c r="F109" s="141" t="s">
        <v>1458</v>
      </c>
      <c r="I109" s="142"/>
      <c r="L109" s="31"/>
      <c r="M109" s="143"/>
      <c r="T109" s="52"/>
      <c r="AT109" s="16" t="s">
        <v>196</v>
      </c>
      <c r="AU109" s="16" t="s">
        <v>86</v>
      </c>
    </row>
    <row r="110" spans="2:65" s="1" customFormat="1">
      <c r="B110" s="31"/>
      <c r="D110" s="144" t="s">
        <v>198</v>
      </c>
      <c r="F110" s="145" t="s">
        <v>1459</v>
      </c>
      <c r="I110" s="142"/>
      <c r="L110" s="31"/>
      <c r="M110" s="143"/>
      <c r="T110" s="52"/>
      <c r="AT110" s="16" t="s">
        <v>198</v>
      </c>
      <c r="AU110" s="16" t="s">
        <v>86</v>
      </c>
    </row>
    <row r="111" spans="2:65" s="12" customFormat="1">
      <c r="B111" s="146"/>
      <c r="D111" s="140" t="s">
        <v>200</v>
      </c>
      <c r="E111" s="147" t="s">
        <v>2038</v>
      </c>
      <c r="F111" s="148" t="s">
        <v>2059</v>
      </c>
      <c r="H111" s="149">
        <v>3.48</v>
      </c>
      <c r="I111" s="150"/>
      <c r="L111" s="146"/>
      <c r="M111" s="151"/>
      <c r="T111" s="152"/>
      <c r="AT111" s="147" t="s">
        <v>200</v>
      </c>
      <c r="AU111" s="147" t="s">
        <v>86</v>
      </c>
      <c r="AV111" s="12" t="s">
        <v>86</v>
      </c>
      <c r="AW111" s="12" t="s">
        <v>37</v>
      </c>
      <c r="AX111" s="12" t="s">
        <v>84</v>
      </c>
      <c r="AY111" s="147" t="s">
        <v>187</v>
      </c>
    </row>
    <row r="112" spans="2:65" s="1" customFormat="1" ht="33" customHeight="1">
      <c r="B112" s="31"/>
      <c r="C112" s="127" t="s">
        <v>209</v>
      </c>
      <c r="D112" s="127" t="s">
        <v>189</v>
      </c>
      <c r="E112" s="128" t="s">
        <v>2060</v>
      </c>
      <c r="F112" s="129" t="s">
        <v>2061</v>
      </c>
      <c r="G112" s="130" t="s">
        <v>204</v>
      </c>
      <c r="H112" s="131">
        <v>1.44</v>
      </c>
      <c r="I112" s="132"/>
      <c r="J112" s="133">
        <f>ROUND(I112*H112,2)</f>
        <v>0</v>
      </c>
      <c r="K112" s="129" t="s">
        <v>193</v>
      </c>
      <c r="L112" s="31"/>
      <c r="M112" s="134" t="s">
        <v>19</v>
      </c>
      <c r="N112" s="135" t="s">
        <v>47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194</v>
      </c>
      <c r="AT112" s="138" t="s">
        <v>189</v>
      </c>
      <c r="AU112" s="138" t="s">
        <v>86</v>
      </c>
      <c r="AY112" s="16" t="s">
        <v>187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84</v>
      </c>
      <c r="BK112" s="139">
        <f>ROUND(I112*H112,2)</f>
        <v>0</v>
      </c>
      <c r="BL112" s="16" t="s">
        <v>194</v>
      </c>
      <c r="BM112" s="138" t="s">
        <v>2062</v>
      </c>
    </row>
    <row r="113" spans="2:65" s="1" customFormat="1" ht="19.2">
      <c r="B113" s="31"/>
      <c r="D113" s="140" t="s">
        <v>196</v>
      </c>
      <c r="F113" s="141" t="s">
        <v>2063</v>
      </c>
      <c r="I113" s="142"/>
      <c r="L113" s="31"/>
      <c r="M113" s="143"/>
      <c r="T113" s="52"/>
      <c r="AT113" s="16" t="s">
        <v>196</v>
      </c>
      <c r="AU113" s="16" t="s">
        <v>86</v>
      </c>
    </row>
    <row r="114" spans="2:65" s="1" customFormat="1">
      <c r="B114" s="31"/>
      <c r="D114" s="144" t="s">
        <v>198</v>
      </c>
      <c r="F114" s="145" t="s">
        <v>2064</v>
      </c>
      <c r="I114" s="142"/>
      <c r="L114" s="31"/>
      <c r="M114" s="143"/>
      <c r="T114" s="52"/>
      <c r="AT114" s="16" t="s">
        <v>198</v>
      </c>
      <c r="AU114" s="16" t="s">
        <v>86</v>
      </c>
    </row>
    <row r="115" spans="2:65" s="12" customFormat="1">
      <c r="B115" s="146"/>
      <c r="D115" s="140" t="s">
        <v>200</v>
      </c>
      <c r="E115" s="147" t="s">
        <v>2040</v>
      </c>
      <c r="F115" s="148" t="s">
        <v>2065</v>
      </c>
      <c r="H115" s="149">
        <v>1.44</v>
      </c>
      <c r="I115" s="150"/>
      <c r="L115" s="146"/>
      <c r="M115" s="151"/>
      <c r="T115" s="152"/>
      <c r="AT115" s="147" t="s">
        <v>200</v>
      </c>
      <c r="AU115" s="147" t="s">
        <v>86</v>
      </c>
      <c r="AV115" s="12" t="s">
        <v>86</v>
      </c>
      <c r="AW115" s="12" t="s">
        <v>37</v>
      </c>
      <c r="AX115" s="12" t="s">
        <v>84</v>
      </c>
      <c r="AY115" s="147" t="s">
        <v>187</v>
      </c>
    </row>
    <row r="116" spans="2:65" s="1" customFormat="1" ht="33" customHeight="1">
      <c r="B116" s="31"/>
      <c r="C116" s="127" t="s">
        <v>194</v>
      </c>
      <c r="D116" s="127" t="s">
        <v>189</v>
      </c>
      <c r="E116" s="128" t="s">
        <v>2066</v>
      </c>
      <c r="F116" s="129" t="s">
        <v>2067</v>
      </c>
      <c r="G116" s="130" t="s">
        <v>204</v>
      </c>
      <c r="H116" s="131">
        <v>0.6</v>
      </c>
      <c r="I116" s="132"/>
      <c r="J116" s="133">
        <f>ROUND(I116*H116,2)</f>
        <v>0</v>
      </c>
      <c r="K116" s="129" t="s">
        <v>193</v>
      </c>
      <c r="L116" s="31"/>
      <c r="M116" s="134" t="s">
        <v>19</v>
      </c>
      <c r="N116" s="135" t="s">
        <v>47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194</v>
      </c>
      <c r="AT116" s="138" t="s">
        <v>189</v>
      </c>
      <c r="AU116" s="138" t="s">
        <v>86</v>
      </c>
      <c r="AY116" s="16" t="s">
        <v>187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84</v>
      </c>
      <c r="BK116" s="139">
        <f>ROUND(I116*H116,2)</f>
        <v>0</v>
      </c>
      <c r="BL116" s="16" t="s">
        <v>194</v>
      </c>
      <c r="BM116" s="138" t="s">
        <v>2068</v>
      </c>
    </row>
    <row r="117" spans="2:65" s="1" customFormat="1" ht="19.2">
      <c r="B117" s="31"/>
      <c r="D117" s="140" t="s">
        <v>196</v>
      </c>
      <c r="F117" s="141" t="s">
        <v>2069</v>
      </c>
      <c r="I117" s="142"/>
      <c r="L117" s="31"/>
      <c r="M117" s="143"/>
      <c r="T117" s="52"/>
      <c r="AT117" s="16" t="s">
        <v>196</v>
      </c>
      <c r="AU117" s="16" t="s">
        <v>86</v>
      </c>
    </row>
    <row r="118" spans="2:65" s="1" customFormat="1">
      <c r="B118" s="31"/>
      <c r="D118" s="144" t="s">
        <v>198</v>
      </c>
      <c r="F118" s="145" t="s">
        <v>2070</v>
      </c>
      <c r="I118" s="142"/>
      <c r="L118" s="31"/>
      <c r="M118" s="143"/>
      <c r="T118" s="52"/>
      <c r="AT118" s="16" t="s">
        <v>198</v>
      </c>
      <c r="AU118" s="16" t="s">
        <v>86</v>
      </c>
    </row>
    <row r="119" spans="2:65" s="12" customFormat="1">
      <c r="B119" s="146"/>
      <c r="D119" s="140" t="s">
        <v>200</v>
      </c>
      <c r="E119" s="147" t="s">
        <v>2042</v>
      </c>
      <c r="F119" s="148" t="s">
        <v>2071</v>
      </c>
      <c r="H119" s="149">
        <v>0.6</v>
      </c>
      <c r="I119" s="150"/>
      <c r="L119" s="146"/>
      <c r="M119" s="151"/>
      <c r="T119" s="152"/>
      <c r="AT119" s="147" t="s">
        <v>200</v>
      </c>
      <c r="AU119" s="147" t="s">
        <v>86</v>
      </c>
      <c r="AV119" s="12" t="s">
        <v>86</v>
      </c>
      <c r="AW119" s="12" t="s">
        <v>37</v>
      </c>
      <c r="AX119" s="12" t="s">
        <v>84</v>
      </c>
      <c r="AY119" s="147" t="s">
        <v>187</v>
      </c>
    </row>
    <row r="120" spans="2:65" s="1" customFormat="1" ht="37.799999999999997" customHeight="1">
      <c r="B120" s="31"/>
      <c r="C120" s="127" t="s">
        <v>222</v>
      </c>
      <c r="D120" s="127" t="s">
        <v>189</v>
      </c>
      <c r="E120" s="128" t="s">
        <v>223</v>
      </c>
      <c r="F120" s="129" t="s">
        <v>224</v>
      </c>
      <c r="G120" s="130" t="s">
        <v>204</v>
      </c>
      <c r="H120" s="131">
        <v>6.5720000000000001</v>
      </c>
      <c r="I120" s="132"/>
      <c r="J120" s="133">
        <f>ROUND(I120*H120,2)</f>
        <v>0</v>
      </c>
      <c r="K120" s="129" t="s">
        <v>193</v>
      </c>
      <c r="L120" s="31"/>
      <c r="M120" s="134" t="s">
        <v>19</v>
      </c>
      <c r="N120" s="135" t="s">
        <v>47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194</v>
      </c>
      <c r="AT120" s="138" t="s">
        <v>189</v>
      </c>
      <c r="AU120" s="138" t="s">
        <v>86</v>
      </c>
      <c r="AY120" s="16" t="s">
        <v>187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84</v>
      </c>
      <c r="BK120" s="139">
        <f>ROUND(I120*H120,2)</f>
        <v>0</v>
      </c>
      <c r="BL120" s="16" t="s">
        <v>194</v>
      </c>
      <c r="BM120" s="138" t="s">
        <v>2072</v>
      </c>
    </row>
    <row r="121" spans="2:65" s="1" customFormat="1" ht="38.4">
      <c r="B121" s="31"/>
      <c r="D121" s="140" t="s">
        <v>196</v>
      </c>
      <c r="F121" s="141" t="s">
        <v>226</v>
      </c>
      <c r="I121" s="142"/>
      <c r="L121" s="31"/>
      <c r="M121" s="143"/>
      <c r="T121" s="52"/>
      <c r="AT121" s="16" t="s">
        <v>196</v>
      </c>
      <c r="AU121" s="16" t="s">
        <v>86</v>
      </c>
    </row>
    <row r="122" spans="2:65" s="1" customFormat="1">
      <c r="B122" s="31"/>
      <c r="D122" s="144" t="s">
        <v>198</v>
      </c>
      <c r="F122" s="145" t="s">
        <v>227</v>
      </c>
      <c r="I122" s="142"/>
      <c r="L122" s="31"/>
      <c r="M122" s="143"/>
      <c r="T122" s="52"/>
      <c r="AT122" s="16" t="s">
        <v>198</v>
      </c>
      <c r="AU122" s="16" t="s">
        <v>86</v>
      </c>
    </row>
    <row r="123" spans="2:65" s="12" customFormat="1">
      <c r="B123" s="146"/>
      <c r="D123" s="140" t="s">
        <v>200</v>
      </c>
      <c r="E123" s="147" t="s">
        <v>126</v>
      </c>
      <c r="F123" s="148" t="s">
        <v>2073</v>
      </c>
      <c r="H123" s="149">
        <v>6.5720000000000001</v>
      </c>
      <c r="I123" s="150"/>
      <c r="L123" s="146"/>
      <c r="M123" s="151"/>
      <c r="T123" s="152"/>
      <c r="AT123" s="147" t="s">
        <v>200</v>
      </c>
      <c r="AU123" s="147" t="s">
        <v>86</v>
      </c>
      <c r="AV123" s="12" t="s">
        <v>86</v>
      </c>
      <c r="AW123" s="12" t="s">
        <v>37</v>
      </c>
      <c r="AX123" s="12" t="s">
        <v>84</v>
      </c>
      <c r="AY123" s="147" t="s">
        <v>187</v>
      </c>
    </row>
    <row r="124" spans="2:65" s="1" customFormat="1" ht="37.799999999999997" customHeight="1">
      <c r="B124" s="31"/>
      <c r="C124" s="127" t="s">
        <v>229</v>
      </c>
      <c r="D124" s="127" t="s">
        <v>189</v>
      </c>
      <c r="E124" s="128" t="s">
        <v>230</v>
      </c>
      <c r="F124" s="129" t="s">
        <v>231</v>
      </c>
      <c r="G124" s="130" t="s">
        <v>204</v>
      </c>
      <c r="H124" s="131">
        <v>6.5720000000000001</v>
      </c>
      <c r="I124" s="132"/>
      <c r="J124" s="133">
        <f>ROUND(I124*H124,2)</f>
        <v>0</v>
      </c>
      <c r="K124" s="129" t="s">
        <v>193</v>
      </c>
      <c r="L124" s="31"/>
      <c r="M124" s="134" t="s">
        <v>19</v>
      </c>
      <c r="N124" s="135" t="s">
        <v>47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194</v>
      </c>
      <c r="AT124" s="138" t="s">
        <v>189</v>
      </c>
      <c r="AU124" s="138" t="s">
        <v>86</v>
      </c>
      <c r="AY124" s="16" t="s">
        <v>187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84</v>
      </c>
      <c r="BK124" s="139">
        <f>ROUND(I124*H124,2)</f>
        <v>0</v>
      </c>
      <c r="BL124" s="16" t="s">
        <v>194</v>
      </c>
      <c r="BM124" s="138" t="s">
        <v>2074</v>
      </c>
    </row>
    <row r="125" spans="2:65" s="1" customFormat="1" ht="48">
      <c r="B125" s="31"/>
      <c r="D125" s="140" t="s">
        <v>196</v>
      </c>
      <c r="F125" s="141" t="s">
        <v>233</v>
      </c>
      <c r="I125" s="142"/>
      <c r="L125" s="31"/>
      <c r="M125" s="143"/>
      <c r="T125" s="52"/>
      <c r="AT125" s="16" t="s">
        <v>196</v>
      </c>
      <c r="AU125" s="16" t="s">
        <v>86</v>
      </c>
    </row>
    <row r="126" spans="2:65" s="1" customFormat="1">
      <c r="B126" s="31"/>
      <c r="D126" s="144" t="s">
        <v>198</v>
      </c>
      <c r="F126" s="145" t="s">
        <v>234</v>
      </c>
      <c r="I126" s="142"/>
      <c r="L126" s="31"/>
      <c r="M126" s="143"/>
      <c r="T126" s="52"/>
      <c r="AT126" s="16" t="s">
        <v>198</v>
      </c>
      <c r="AU126" s="16" t="s">
        <v>86</v>
      </c>
    </row>
    <row r="127" spans="2:65" s="12" customFormat="1">
      <c r="B127" s="146"/>
      <c r="D127" s="140" t="s">
        <v>200</v>
      </c>
      <c r="E127" s="147" t="s">
        <v>19</v>
      </c>
      <c r="F127" s="148" t="s">
        <v>126</v>
      </c>
      <c r="H127" s="149">
        <v>6.5720000000000001</v>
      </c>
      <c r="I127" s="150"/>
      <c r="L127" s="146"/>
      <c r="M127" s="151"/>
      <c r="T127" s="152"/>
      <c r="AT127" s="147" t="s">
        <v>200</v>
      </c>
      <c r="AU127" s="147" t="s">
        <v>86</v>
      </c>
      <c r="AV127" s="12" t="s">
        <v>86</v>
      </c>
      <c r="AW127" s="12" t="s">
        <v>37</v>
      </c>
      <c r="AX127" s="12" t="s">
        <v>84</v>
      </c>
      <c r="AY127" s="147" t="s">
        <v>187</v>
      </c>
    </row>
    <row r="128" spans="2:65" s="1" customFormat="1" ht="33" customHeight="1">
      <c r="B128" s="31"/>
      <c r="C128" s="127" t="s">
        <v>235</v>
      </c>
      <c r="D128" s="127" t="s">
        <v>189</v>
      </c>
      <c r="E128" s="128" t="s">
        <v>236</v>
      </c>
      <c r="F128" s="129" t="s">
        <v>237</v>
      </c>
      <c r="G128" s="130" t="s">
        <v>238</v>
      </c>
      <c r="H128" s="131">
        <v>12.487</v>
      </c>
      <c r="I128" s="132"/>
      <c r="J128" s="133">
        <f>ROUND(I128*H128,2)</f>
        <v>0</v>
      </c>
      <c r="K128" s="129" t="s">
        <v>193</v>
      </c>
      <c r="L128" s="31"/>
      <c r="M128" s="134" t="s">
        <v>19</v>
      </c>
      <c r="N128" s="135" t="s">
        <v>47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194</v>
      </c>
      <c r="AT128" s="138" t="s">
        <v>189</v>
      </c>
      <c r="AU128" s="138" t="s">
        <v>86</v>
      </c>
      <c r="AY128" s="16" t="s">
        <v>187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84</v>
      </c>
      <c r="BK128" s="139">
        <f>ROUND(I128*H128,2)</f>
        <v>0</v>
      </c>
      <c r="BL128" s="16" t="s">
        <v>194</v>
      </c>
      <c r="BM128" s="138" t="s">
        <v>2075</v>
      </c>
    </row>
    <row r="129" spans="2:65" s="1" customFormat="1" ht="28.8">
      <c r="B129" s="31"/>
      <c r="D129" s="140" t="s">
        <v>196</v>
      </c>
      <c r="F129" s="141" t="s">
        <v>240</v>
      </c>
      <c r="I129" s="142"/>
      <c r="L129" s="31"/>
      <c r="M129" s="143"/>
      <c r="T129" s="52"/>
      <c r="AT129" s="16" t="s">
        <v>196</v>
      </c>
      <c r="AU129" s="16" t="s">
        <v>86</v>
      </c>
    </row>
    <row r="130" spans="2:65" s="1" customFormat="1">
      <c r="B130" s="31"/>
      <c r="D130" s="144" t="s">
        <v>198</v>
      </c>
      <c r="F130" s="145" t="s">
        <v>241</v>
      </c>
      <c r="I130" s="142"/>
      <c r="L130" s="31"/>
      <c r="M130" s="143"/>
      <c r="T130" s="52"/>
      <c r="AT130" s="16" t="s">
        <v>198</v>
      </c>
      <c r="AU130" s="16" t="s">
        <v>86</v>
      </c>
    </row>
    <row r="131" spans="2:65" s="12" customFormat="1">
      <c r="B131" s="146"/>
      <c r="D131" s="140" t="s">
        <v>200</v>
      </c>
      <c r="E131" s="147" t="s">
        <v>19</v>
      </c>
      <c r="F131" s="148" t="s">
        <v>126</v>
      </c>
      <c r="H131" s="149">
        <v>6.5720000000000001</v>
      </c>
      <c r="I131" s="150"/>
      <c r="L131" s="146"/>
      <c r="M131" s="151"/>
      <c r="T131" s="152"/>
      <c r="AT131" s="147" t="s">
        <v>200</v>
      </c>
      <c r="AU131" s="147" t="s">
        <v>86</v>
      </c>
      <c r="AV131" s="12" t="s">
        <v>86</v>
      </c>
      <c r="AW131" s="12" t="s">
        <v>37</v>
      </c>
      <c r="AX131" s="12" t="s">
        <v>84</v>
      </c>
      <c r="AY131" s="147" t="s">
        <v>187</v>
      </c>
    </row>
    <row r="132" spans="2:65" s="12" customFormat="1">
      <c r="B132" s="146"/>
      <c r="D132" s="140" t="s">
        <v>200</v>
      </c>
      <c r="F132" s="148" t="s">
        <v>2076</v>
      </c>
      <c r="H132" s="149">
        <v>12.487</v>
      </c>
      <c r="I132" s="150"/>
      <c r="L132" s="146"/>
      <c r="M132" s="151"/>
      <c r="T132" s="152"/>
      <c r="AT132" s="147" t="s">
        <v>200</v>
      </c>
      <c r="AU132" s="147" t="s">
        <v>86</v>
      </c>
      <c r="AV132" s="12" t="s">
        <v>86</v>
      </c>
      <c r="AW132" s="12" t="s">
        <v>4</v>
      </c>
      <c r="AX132" s="12" t="s">
        <v>84</v>
      </c>
      <c r="AY132" s="147" t="s">
        <v>187</v>
      </c>
    </row>
    <row r="133" spans="2:65" s="1" customFormat="1" ht="24.15" customHeight="1">
      <c r="B133" s="31"/>
      <c r="C133" s="127" t="s">
        <v>243</v>
      </c>
      <c r="D133" s="127" t="s">
        <v>189</v>
      </c>
      <c r="E133" s="128" t="s">
        <v>244</v>
      </c>
      <c r="F133" s="129" t="s">
        <v>245</v>
      </c>
      <c r="G133" s="130" t="s">
        <v>204</v>
      </c>
      <c r="H133" s="131">
        <v>2.25</v>
      </c>
      <c r="I133" s="132"/>
      <c r="J133" s="133">
        <f>ROUND(I133*H133,2)</f>
        <v>0</v>
      </c>
      <c r="K133" s="129" t="s">
        <v>193</v>
      </c>
      <c r="L133" s="31"/>
      <c r="M133" s="134" t="s">
        <v>19</v>
      </c>
      <c r="N133" s="135" t="s">
        <v>47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194</v>
      </c>
      <c r="AT133" s="138" t="s">
        <v>189</v>
      </c>
      <c r="AU133" s="138" t="s">
        <v>86</v>
      </c>
      <c r="AY133" s="16" t="s">
        <v>187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84</v>
      </c>
      <c r="BK133" s="139">
        <f>ROUND(I133*H133,2)</f>
        <v>0</v>
      </c>
      <c r="BL133" s="16" t="s">
        <v>194</v>
      </c>
      <c r="BM133" s="138" t="s">
        <v>2077</v>
      </c>
    </row>
    <row r="134" spans="2:65" s="1" customFormat="1" ht="28.8">
      <c r="B134" s="31"/>
      <c r="D134" s="140" t="s">
        <v>196</v>
      </c>
      <c r="F134" s="141" t="s">
        <v>247</v>
      </c>
      <c r="I134" s="142"/>
      <c r="L134" s="31"/>
      <c r="M134" s="143"/>
      <c r="T134" s="52"/>
      <c r="AT134" s="16" t="s">
        <v>196</v>
      </c>
      <c r="AU134" s="16" t="s">
        <v>86</v>
      </c>
    </row>
    <row r="135" spans="2:65" s="1" customFormat="1">
      <c r="B135" s="31"/>
      <c r="D135" s="144" t="s">
        <v>198</v>
      </c>
      <c r="F135" s="145" t="s">
        <v>248</v>
      </c>
      <c r="I135" s="142"/>
      <c r="L135" s="31"/>
      <c r="M135" s="143"/>
      <c r="T135" s="52"/>
      <c r="AT135" s="16" t="s">
        <v>198</v>
      </c>
      <c r="AU135" s="16" t="s">
        <v>86</v>
      </c>
    </row>
    <row r="136" spans="2:65" s="12" customFormat="1">
      <c r="B136" s="146"/>
      <c r="D136" s="140" t="s">
        <v>200</v>
      </c>
      <c r="E136" s="147" t="s">
        <v>2043</v>
      </c>
      <c r="F136" s="148" t="s">
        <v>2078</v>
      </c>
      <c r="H136" s="149">
        <v>2.25</v>
      </c>
      <c r="I136" s="150"/>
      <c r="L136" s="146"/>
      <c r="M136" s="151"/>
      <c r="T136" s="152"/>
      <c r="AT136" s="147" t="s">
        <v>200</v>
      </c>
      <c r="AU136" s="147" t="s">
        <v>86</v>
      </c>
      <c r="AV136" s="12" t="s">
        <v>86</v>
      </c>
      <c r="AW136" s="12" t="s">
        <v>37</v>
      </c>
      <c r="AX136" s="12" t="s">
        <v>84</v>
      </c>
      <c r="AY136" s="147" t="s">
        <v>187</v>
      </c>
    </row>
    <row r="137" spans="2:65" s="1" customFormat="1" ht="24.15" customHeight="1">
      <c r="B137" s="31"/>
      <c r="C137" s="127" t="s">
        <v>252</v>
      </c>
      <c r="D137" s="127" t="s">
        <v>189</v>
      </c>
      <c r="E137" s="128" t="s">
        <v>260</v>
      </c>
      <c r="F137" s="129" t="s">
        <v>261</v>
      </c>
      <c r="G137" s="130" t="s">
        <v>204</v>
      </c>
      <c r="H137" s="131">
        <v>2.391</v>
      </c>
      <c r="I137" s="132"/>
      <c r="J137" s="133">
        <f>ROUND(I137*H137,2)</f>
        <v>0</v>
      </c>
      <c r="K137" s="129" t="s">
        <v>193</v>
      </c>
      <c r="L137" s="31"/>
      <c r="M137" s="134" t="s">
        <v>19</v>
      </c>
      <c r="N137" s="135" t="s">
        <v>47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194</v>
      </c>
      <c r="AT137" s="138" t="s">
        <v>189</v>
      </c>
      <c r="AU137" s="138" t="s">
        <v>86</v>
      </c>
      <c r="AY137" s="16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84</v>
      </c>
      <c r="BK137" s="139">
        <f>ROUND(I137*H137,2)</f>
        <v>0</v>
      </c>
      <c r="BL137" s="16" t="s">
        <v>194</v>
      </c>
      <c r="BM137" s="138" t="s">
        <v>2079</v>
      </c>
    </row>
    <row r="138" spans="2:65" s="1" customFormat="1" ht="48">
      <c r="B138" s="31"/>
      <c r="D138" s="140" t="s">
        <v>196</v>
      </c>
      <c r="F138" s="141" t="s">
        <v>263</v>
      </c>
      <c r="I138" s="142"/>
      <c r="L138" s="31"/>
      <c r="M138" s="143"/>
      <c r="T138" s="52"/>
      <c r="AT138" s="16" t="s">
        <v>196</v>
      </c>
      <c r="AU138" s="16" t="s">
        <v>86</v>
      </c>
    </row>
    <row r="139" spans="2:65" s="1" customFormat="1">
      <c r="B139" s="31"/>
      <c r="D139" s="144" t="s">
        <v>198</v>
      </c>
      <c r="F139" s="145" t="s">
        <v>264</v>
      </c>
      <c r="I139" s="142"/>
      <c r="L139" s="31"/>
      <c r="M139" s="143"/>
      <c r="T139" s="52"/>
      <c r="AT139" s="16" t="s">
        <v>198</v>
      </c>
      <c r="AU139" s="16" t="s">
        <v>86</v>
      </c>
    </row>
    <row r="140" spans="2:65" s="12" customFormat="1">
      <c r="B140" s="146"/>
      <c r="D140" s="140" t="s">
        <v>200</v>
      </c>
      <c r="E140" s="147" t="s">
        <v>124</v>
      </c>
      <c r="F140" s="148" t="s">
        <v>2080</v>
      </c>
      <c r="H140" s="149">
        <v>2.391</v>
      </c>
      <c r="I140" s="150"/>
      <c r="L140" s="146"/>
      <c r="M140" s="151"/>
      <c r="T140" s="152"/>
      <c r="AT140" s="147" t="s">
        <v>200</v>
      </c>
      <c r="AU140" s="147" t="s">
        <v>86</v>
      </c>
      <c r="AV140" s="12" t="s">
        <v>86</v>
      </c>
      <c r="AW140" s="12" t="s">
        <v>37</v>
      </c>
      <c r="AX140" s="12" t="s">
        <v>84</v>
      </c>
      <c r="AY140" s="147" t="s">
        <v>187</v>
      </c>
    </row>
    <row r="141" spans="2:65" s="1" customFormat="1" ht="16.5" customHeight="1">
      <c r="B141" s="31"/>
      <c r="C141" s="160" t="s">
        <v>259</v>
      </c>
      <c r="D141" s="160" t="s">
        <v>267</v>
      </c>
      <c r="E141" s="161" t="s">
        <v>268</v>
      </c>
      <c r="F141" s="162" t="s">
        <v>269</v>
      </c>
      <c r="G141" s="163" t="s">
        <v>238</v>
      </c>
      <c r="H141" s="164">
        <v>4.782</v>
      </c>
      <c r="I141" s="165"/>
      <c r="J141" s="166">
        <f>ROUND(I141*H141,2)</f>
        <v>0</v>
      </c>
      <c r="K141" s="162" t="s">
        <v>193</v>
      </c>
      <c r="L141" s="167"/>
      <c r="M141" s="168" t="s">
        <v>19</v>
      </c>
      <c r="N141" s="169" t="s">
        <v>47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243</v>
      </c>
      <c r="AT141" s="138" t="s">
        <v>267</v>
      </c>
      <c r="AU141" s="138" t="s">
        <v>86</v>
      </c>
      <c r="AY141" s="16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84</v>
      </c>
      <c r="BK141" s="139">
        <f>ROUND(I141*H141,2)</f>
        <v>0</v>
      </c>
      <c r="BL141" s="16" t="s">
        <v>194</v>
      </c>
      <c r="BM141" s="138" t="s">
        <v>2081</v>
      </c>
    </row>
    <row r="142" spans="2:65" s="1" customFormat="1">
      <c r="B142" s="31"/>
      <c r="D142" s="140" t="s">
        <v>196</v>
      </c>
      <c r="F142" s="141" t="s">
        <v>269</v>
      </c>
      <c r="I142" s="142"/>
      <c r="L142" s="31"/>
      <c r="M142" s="143"/>
      <c r="T142" s="52"/>
      <c r="AT142" s="16" t="s">
        <v>196</v>
      </c>
      <c r="AU142" s="16" t="s">
        <v>86</v>
      </c>
    </row>
    <row r="143" spans="2:65" s="12" customFormat="1">
      <c r="B143" s="146"/>
      <c r="D143" s="140" t="s">
        <v>200</v>
      </c>
      <c r="E143" s="147" t="s">
        <v>19</v>
      </c>
      <c r="F143" s="148" t="s">
        <v>124</v>
      </c>
      <c r="H143" s="149">
        <v>2.391</v>
      </c>
      <c r="I143" s="150"/>
      <c r="L143" s="146"/>
      <c r="M143" s="151"/>
      <c r="T143" s="152"/>
      <c r="AT143" s="147" t="s">
        <v>200</v>
      </c>
      <c r="AU143" s="147" t="s">
        <v>86</v>
      </c>
      <c r="AV143" s="12" t="s">
        <v>86</v>
      </c>
      <c r="AW143" s="12" t="s">
        <v>37</v>
      </c>
      <c r="AX143" s="12" t="s">
        <v>84</v>
      </c>
      <c r="AY143" s="147" t="s">
        <v>187</v>
      </c>
    </row>
    <row r="144" spans="2:65" s="12" customFormat="1">
      <c r="B144" s="146"/>
      <c r="D144" s="140" t="s">
        <v>200</v>
      </c>
      <c r="F144" s="148" t="s">
        <v>2082</v>
      </c>
      <c r="H144" s="149">
        <v>4.782</v>
      </c>
      <c r="I144" s="150"/>
      <c r="L144" s="146"/>
      <c r="M144" s="151"/>
      <c r="T144" s="152"/>
      <c r="AT144" s="147" t="s">
        <v>200</v>
      </c>
      <c r="AU144" s="147" t="s">
        <v>86</v>
      </c>
      <c r="AV144" s="12" t="s">
        <v>86</v>
      </c>
      <c r="AW144" s="12" t="s">
        <v>4</v>
      </c>
      <c r="AX144" s="12" t="s">
        <v>84</v>
      </c>
      <c r="AY144" s="147" t="s">
        <v>187</v>
      </c>
    </row>
    <row r="145" spans="2:65" s="11" customFormat="1" ht="22.8" customHeight="1">
      <c r="B145" s="115"/>
      <c r="D145" s="116" t="s">
        <v>75</v>
      </c>
      <c r="E145" s="125" t="s">
        <v>86</v>
      </c>
      <c r="F145" s="125" t="s">
        <v>291</v>
      </c>
      <c r="I145" s="118"/>
      <c r="J145" s="126">
        <f>BK145</f>
        <v>0</v>
      </c>
      <c r="L145" s="115"/>
      <c r="M145" s="120"/>
      <c r="P145" s="121">
        <f>SUM(P146:P189)</f>
        <v>0</v>
      </c>
      <c r="R145" s="121">
        <f>SUM(R146:R189)</f>
        <v>20.457773249999995</v>
      </c>
      <c r="T145" s="122">
        <f>SUM(T146:T189)</f>
        <v>0</v>
      </c>
      <c r="AR145" s="116" t="s">
        <v>84</v>
      </c>
      <c r="AT145" s="123" t="s">
        <v>75</v>
      </c>
      <c r="AU145" s="123" t="s">
        <v>84</v>
      </c>
      <c r="AY145" s="116" t="s">
        <v>187</v>
      </c>
      <c r="BK145" s="124">
        <f>SUM(BK146:BK189)</f>
        <v>0</v>
      </c>
    </row>
    <row r="146" spans="2:65" s="1" customFormat="1" ht="33" customHeight="1">
      <c r="B146" s="31"/>
      <c r="C146" s="127" t="s">
        <v>266</v>
      </c>
      <c r="D146" s="127" t="s">
        <v>189</v>
      </c>
      <c r="E146" s="128" t="s">
        <v>2083</v>
      </c>
      <c r="F146" s="129" t="s">
        <v>2084</v>
      </c>
      <c r="G146" s="130" t="s">
        <v>192</v>
      </c>
      <c r="H146" s="131">
        <v>27.574999999999999</v>
      </c>
      <c r="I146" s="132"/>
      <c r="J146" s="133">
        <f>ROUND(I146*H146,2)</f>
        <v>0</v>
      </c>
      <c r="K146" s="129" t="s">
        <v>193</v>
      </c>
      <c r="L146" s="31"/>
      <c r="M146" s="134" t="s">
        <v>19</v>
      </c>
      <c r="N146" s="135" t="s">
        <v>47</v>
      </c>
      <c r="P146" s="136">
        <f>O146*H146</f>
        <v>0</v>
      </c>
      <c r="Q146" s="136">
        <v>3.1E-4</v>
      </c>
      <c r="R146" s="136">
        <f>Q146*H146</f>
        <v>8.5482500000000003E-3</v>
      </c>
      <c r="S146" s="136">
        <v>0</v>
      </c>
      <c r="T146" s="137">
        <f>S146*H146</f>
        <v>0</v>
      </c>
      <c r="AR146" s="138" t="s">
        <v>194</v>
      </c>
      <c r="AT146" s="138" t="s">
        <v>189</v>
      </c>
      <c r="AU146" s="138" t="s">
        <v>86</v>
      </c>
      <c r="AY146" s="16" t="s">
        <v>187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84</v>
      </c>
      <c r="BK146" s="139">
        <f>ROUND(I146*H146,2)</f>
        <v>0</v>
      </c>
      <c r="BL146" s="16" t="s">
        <v>194</v>
      </c>
      <c r="BM146" s="138" t="s">
        <v>2085</v>
      </c>
    </row>
    <row r="147" spans="2:65" s="1" customFormat="1" ht="38.4">
      <c r="B147" s="31"/>
      <c r="D147" s="140" t="s">
        <v>196</v>
      </c>
      <c r="F147" s="141" t="s">
        <v>2086</v>
      </c>
      <c r="I147" s="142"/>
      <c r="L147" s="31"/>
      <c r="M147" s="143"/>
      <c r="T147" s="52"/>
      <c r="AT147" s="16" t="s">
        <v>196</v>
      </c>
      <c r="AU147" s="16" t="s">
        <v>86</v>
      </c>
    </row>
    <row r="148" spans="2:65" s="1" customFormat="1">
      <c r="B148" s="31"/>
      <c r="D148" s="144" t="s">
        <v>198</v>
      </c>
      <c r="F148" s="145" t="s">
        <v>2087</v>
      </c>
      <c r="I148" s="142"/>
      <c r="L148" s="31"/>
      <c r="M148" s="143"/>
      <c r="T148" s="52"/>
      <c r="AT148" s="16" t="s">
        <v>198</v>
      </c>
      <c r="AU148" s="16" t="s">
        <v>86</v>
      </c>
    </row>
    <row r="149" spans="2:65" s="12" customFormat="1">
      <c r="B149" s="146"/>
      <c r="D149" s="140" t="s">
        <v>200</v>
      </c>
      <c r="E149" s="147" t="s">
        <v>19</v>
      </c>
      <c r="F149" s="148" t="s">
        <v>2088</v>
      </c>
      <c r="H149" s="149">
        <v>27.574999999999999</v>
      </c>
      <c r="I149" s="150"/>
      <c r="L149" s="146"/>
      <c r="M149" s="151"/>
      <c r="T149" s="152"/>
      <c r="AT149" s="147" t="s">
        <v>200</v>
      </c>
      <c r="AU149" s="147" t="s">
        <v>86</v>
      </c>
      <c r="AV149" s="12" t="s">
        <v>86</v>
      </c>
      <c r="AW149" s="12" t="s">
        <v>37</v>
      </c>
      <c r="AX149" s="12" t="s">
        <v>84</v>
      </c>
      <c r="AY149" s="147" t="s">
        <v>187</v>
      </c>
    </row>
    <row r="150" spans="2:65" s="1" customFormat="1" ht="24.15" customHeight="1">
      <c r="B150" s="31"/>
      <c r="C150" s="160" t="s">
        <v>273</v>
      </c>
      <c r="D150" s="160" t="s">
        <v>267</v>
      </c>
      <c r="E150" s="161" t="s">
        <v>2089</v>
      </c>
      <c r="F150" s="162" t="s">
        <v>2090</v>
      </c>
      <c r="G150" s="163" t="s">
        <v>192</v>
      </c>
      <c r="H150" s="164">
        <v>32.662999999999997</v>
      </c>
      <c r="I150" s="165"/>
      <c r="J150" s="166">
        <f>ROUND(I150*H150,2)</f>
        <v>0</v>
      </c>
      <c r="K150" s="162" t="s">
        <v>193</v>
      </c>
      <c r="L150" s="167"/>
      <c r="M150" s="168" t="s">
        <v>19</v>
      </c>
      <c r="N150" s="169" t="s">
        <v>47</v>
      </c>
      <c r="P150" s="136">
        <f>O150*H150</f>
        <v>0</v>
      </c>
      <c r="Q150" s="136">
        <v>2.9999999999999997E-4</v>
      </c>
      <c r="R150" s="136">
        <f>Q150*H150</f>
        <v>9.7988999999999975E-3</v>
      </c>
      <c r="S150" s="136">
        <v>0</v>
      </c>
      <c r="T150" s="137">
        <f>S150*H150</f>
        <v>0</v>
      </c>
      <c r="AR150" s="138" t="s">
        <v>243</v>
      </c>
      <c r="AT150" s="138" t="s">
        <v>267</v>
      </c>
      <c r="AU150" s="138" t="s">
        <v>86</v>
      </c>
      <c r="AY150" s="16" t="s">
        <v>187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84</v>
      </c>
      <c r="BK150" s="139">
        <f>ROUND(I150*H150,2)</f>
        <v>0</v>
      </c>
      <c r="BL150" s="16" t="s">
        <v>194</v>
      </c>
      <c r="BM150" s="138" t="s">
        <v>2091</v>
      </c>
    </row>
    <row r="151" spans="2:65" s="1" customFormat="1" ht="19.2">
      <c r="B151" s="31"/>
      <c r="D151" s="140" t="s">
        <v>196</v>
      </c>
      <c r="F151" s="141" t="s">
        <v>2090</v>
      </c>
      <c r="I151" s="142"/>
      <c r="L151" s="31"/>
      <c r="M151" s="143"/>
      <c r="T151" s="52"/>
      <c r="AT151" s="16" t="s">
        <v>196</v>
      </c>
      <c r="AU151" s="16" t="s">
        <v>86</v>
      </c>
    </row>
    <row r="152" spans="2:65" s="12" customFormat="1">
      <c r="B152" s="146"/>
      <c r="D152" s="140" t="s">
        <v>200</v>
      </c>
      <c r="F152" s="148" t="s">
        <v>2092</v>
      </c>
      <c r="H152" s="149">
        <v>32.662999999999997</v>
      </c>
      <c r="I152" s="150"/>
      <c r="L152" s="146"/>
      <c r="M152" s="151"/>
      <c r="T152" s="152"/>
      <c r="AT152" s="147" t="s">
        <v>200</v>
      </c>
      <c r="AU152" s="147" t="s">
        <v>86</v>
      </c>
      <c r="AV152" s="12" t="s">
        <v>86</v>
      </c>
      <c r="AW152" s="12" t="s">
        <v>4</v>
      </c>
      <c r="AX152" s="12" t="s">
        <v>84</v>
      </c>
      <c r="AY152" s="147" t="s">
        <v>187</v>
      </c>
    </row>
    <row r="153" spans="2:65" s="1" customFormat="1" ht="44.25" customHeight="1">
      <c r="B153" s="31"/>
      <c r="C153" s="127" t="s">
        <v>279</v>
      </c>
      <c r="D153" s="127" t="s">
        <v>189</v>
      </c>
      <c r="E153" s="128" t="s">
        <v>2093</v>
      </c>
      <c r="F153" s="129" t="s">
        <v>2094</v>
      </c>
      <c r="G153" s="130" t="s">
        <v>460</v>
      </c>
      <c r="H153" s="131">
        <v>19.2</v>
      </c>
      <c r="I153" s="132"/>
      <c r="J153" s="133">
        <f>ROUND(I153*H153,2)</f>
        <v>0</v>
      </c>
      <c r="K153" s="129" t="s">
        <v>193</v>
      </c>
      <c r="L153" s="31"/>
      <c r="M153" s="134" t="s">
        <v>19</v>
      </c>
      <c r="N153" s="135" t="s">
        <v>47</v>
      </c>
      <c r="P153" s="136">
        <f>O153*H153</f>
        <v>0</v>
      </c>
      <c r="Q153" s="136">
        <v>0.2044</v>
      </c>
      <c r="R153" s="136">
        <f>Q153*H153</f>
        <v>3.92448</v>
      </c>
      <c r="S153" s="136">
        <v>0</v>
      </c>
      <c r="T153" s="137">
        <f>S153*H153</f>
        <v>0</v>
      </c>
      <c r="AR153" s="138" t="s">
        <v>194</v>
      </c>
      <c r="AT153" s="138" t="s">
        <v>189</v>
      </c>
      <c r="AU153" s="138" t="s">
        <v>86</v>
      </c>
      <c r="AY153" s="16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84</v>
      </c>
      <c r="BK153" s="139">
        <f>ROUND(I153*H153,2)</f>
        <v>0</v>
      </c>
      <c r="BL153" s="16" t="s">
        <v>194</v>
      </c>
      <c r="BM153" s="138" t="s">
        <v>2095</v>
      </c>
    </row>
    <row r="154" spans="2:65" s="1" customFormat="1" ht="38.4">
      <c r="B154" s="31"/>
      <c r="D154" s="140" t="s">
        <v>196</v>
      </c>
      <c r="F154" s="141" t="s">
        <v>2096</v>
      </c>
      <c r="I154" s="142"/>
      <c r="L154" s="31"/>
      <c r="M154" s="143"/>
      <c r="T154" s="52"/>
      <c r="AT154" s="16" t="s">
        <v>196</v>
      </c>
      <c r="AU154" s="16" t="s">
        <v>86</v>
      </c>
    </row>
    <row r="155" spans="2:65" s="1" customFormat="1">
      <c r="B155" s="31"/>
      <c r="D155" s="144" t="s">
        <v>198</v>
      </c>
      <c r="F155" s="145" t="s">
        <v>2097</v>
      </c>
      <c r="I155" s="142"/>
      <c r="L155" s="31"/>
      <c r="M155" s="143"/>
      <c r="T155" s="52"/>
      <c r="AT155" s="16" t="s">
        <v>198</v>
      </c>
      <c r="AU155" s="16" t="s">
        <v>86</v>
      </c>
    </row>
    <row r="156" spans="2:65" s="12" customFormat="1">
      <c r="B156" s="146"/>
      <c r="D156" s="140" t="s">
        <v>200</v>
      </c>
      <c r="E156" s="147" t="s">
        <v>19</v>
      </c>
      <c r="F156" s="148" t="s">
        <v>2098</v>
      </c>
      <c r="H156" s="149">
        <v>19.2</v>
      </c>
      <c r="I156" s="150"/>
      <c r="L156" s="146"/>
      <c r="M156" s="151"/>
      <c r="T156" s="152"/>
      <c r="AT156" s="147" t="s">
        <v>200</v>
      </c>
      <c r="AU156" s="147" t="s">
        <v>86</v>
      </c>
      <c r="AV156" s="12" t="s">
        <v>86</v>
      </c>
      <c r="AW156" s="12" t="s">
        <v>37</v>
      </c>
      <c r="AX156" s="12" t="s">
        <v>84</v>
      </c>
      <c r="AY156" s="147" t="s">
        <v>187</v>
      </c>
    </row>
    <row r="157" spans="2:65" s="1" customFormat="1" ht="24.15" customHeight="1">
      <c r="B157" s="31"/>
      <c r="C157" s="127" t="s">
        <v>285</v>
      </c>
      <c r="D157" s="127" t="s">
        <v>189</v>
      </c>
      <c r="E157" s="128" t="s">
        <v>2099</v>
      </c>
      <c r="F157" s="129" t="s">
        <v>2100</v>
      </c>
      <c r="G157" s="130" t="s">
        <v>460</v>
      </c>
      <c r="H157" s="131">
        <v>19.2</v>
      </c>
      <c r="I157" s="132"/>
      <c r="J157" s="133">
        <f>ROUND(I157*H157,2)</f>
        <v>0</v>
      </c>
      <c r="K157" s="129" t="s">
        <v>193</v>
      </c>
      <c r="L157" s="31"/>
      <c r="M157" s="134" t="s">
        <v>19</v>
      </c>
      <c r="N157" s="135" t="s">
        <v>47</v>
      </c>
      <c r="P157" s="136">
        <f>O157*H157</f>
        <v>0</v>
      </c>
      <c r="Q157" s="136">
        <v>4.8999999999999998E-4</v>
      </c>
      <c r="R157" s="136">
        <f>Q157*H157</f>
        <v>9.4079999999999997E-3</v>
      </c>
      <c r="S157" s="136">
        <v>0</v>
      </c>
      <c r="T157" s="137">
        <f>S157*H157</f>
        <v>0</v>
      </c>
      <c r="AR157" s="138" t="s">
        <v>194</v>
      </c>
      <c r="AT157" s="138" t="s">
        <v>189</v>
      </c>
      <c r="AU157" s="138" t="s">
        <v>86</v>
      </c>
      <c r="AY157" s="16" t="s">
        <v>187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84</v>
      </c>
      <c r="BK157" s="139">
        <f>ROUND(I157*H157,2)</f>
        <v>0</v>
      </c>
      <c r="BL157" s="16" t="s">
        <v>194</v>
      </c>
      <c r="BM157" s="138" t="s">
        <v>2101</v>
      </c>
    </row>
    <row r="158" spans="2:65" s="1" customFormat="1" ht="19.2">
      <c r="B158" s="31"/>
      <c r="D158" s="140" t="s">
        <v>196</v>
      </c>
      <c r="F158" s="141" t="s">
        <v>2102</v>
      </c>
      <c r="I158" s="142"/>
      <c r="L158" s="31"/>
      <c r="M158" s="143"/>
      <c r="T158" s="52"/>
      <c r="AT158" s="16" t="s">
        <v>196</v>
      </c>
      <c r="AU158" s="16" t="s">
        <v>86</v>
      </c>
    </row>
    <row r="159" spans="2:65" s="1" customFormat="1">
      <c r="B159" s="31"/>
      <c r="D159" s="144" t="s">
        <v>198</v>
      </c>
      <c r="F159" s="145" t="s">
        <v>2103</v>
      </c>
      <c r="I159" s="142"/>
      <c r="L159" s="31"/>
      <c r="M159" s="143"/>
      <c r="T159" s="52"/>
      <c r="AT159" s="16" t="s">
        <v>198</v>
      </c>
      <c r="AU159" s="16" t="s">
        <v>86</v>
      </c>
    </row>
    <row r="160" spans="2:65" s="12" customFormat="1">
      <c r="B160" s="146"/>
      <c r="D160" s="140" t="s">
        <v>200</v>
      </c>
      <c r="E160" s="147" t="s">
        <v>19</v>
      </c>
      <c r="F160" s="148" t="s">
        <v>2098</v>
      </c>
      <c r="H160" s="149">
        <v>19.2</v>
      </c>
      <c r="I160" s="150"/>
      <c r="L160" s="146"/>
      <c r="M160" s="151"/>
      <c r="T160" s="152"/>
      <c r="AT160" s="147" t="s">
        <v>200</v>
      </c>
      <c r="AU160" s="147" t="s">
        <v>86</v>
      </c>
      <c r="AV160" s="12" t="s">
        <v>86</v>
      </c>
      <c r="AW160" s="12" t="s">
        <v>37</v>
      </c>
      <c r="AX160" s="12" t="s">
        <v>84</v>
      </c>
      <c r="AY160" s="147" t="s">
        <v>187</v>
      </c>
    </row>
    <row r="161" spans="2:65" s="1" customFormat="1" ht="24.15" customHeight="1">
      <c r="B161" s="31"/>
      <c r="C161" s="127" t="s">
        <v>8</v>
      </c>
      <c r="D161" s="127" t="s">
        <v>189</v>
      </c>
      <c r="E161" s="128" t="s">
        <v>2104</v>
      </c>
      <c r="F161" s="129" t="s">
        <v>2105</v>
      </c>
      <c r="G161" s="130" t="s">
        <v>460</v>
      </c>
      <c r="H161" s="131">
        <v>14.2</v>
      </c>
      <c r="I161" s="132"/>
      <c r="J161" s="133">
        <f>ROUND(I161*H161,2)</f>
        <v>0</v>
      </c>
      <c r="K161" s="129" t="s">
        <v>193</v>
      </c>
      <c r="L161" s="31"/>
      <c r="M161" s="134" t="s">
        <v>19</v>
      </c>
      <c r="N161" s="135" t="s">
        <v>47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194</v>
      </c>
      <c r="AT161" s="138" t="s">
        <v>189</v>
      </c>
      <c r="AU161" s="138" t="s">
        <v>86</v>
      </c>
      <c r="AY161" s="16" t="s">
        <v>187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84</v>
      </c>
      <c r="BK161" s="139">
        <f>ROUND(I161*H161,2)</f>
        <v>0</v>
      </c>
      <c r="BL161" s="16" t="s">
        <v>194</v>
      </c>
      <c r="BM161" s="138" t="s">
        <v>2106</v>
      </c>
    </row>
    <row r="162" spans="2:65" s="1" customFormat="1" ht="28.8">
      <c r="B162" s="31"/>
      <c r="D162" s="140" t="s">
        <v>196</v>
      </c>
      <c r="F162" s="141" t="s">
        <v>2107</v>
      </c>
      <c r="I162" s="142"/>
      <c r="L162" s="31"/>
      <c r="M162" s="143"/>
      <c r="T162" s="52"/>
      <c r="AT162" s="16" t="s">
        <v>196</v>
      </c>
      <c r="AU162" s="16" t="s">
        <v>86</v>
      </c>
    </row>
    <row r="163" spans="2:65" s="1" customFormat="1">
      <c r="B163" s="31"/>
      <c r="D163" s="144" t="s">
        <v>198</v>
      </c>
      <c r="F163" s="145" t="s">
        <v>2108</v>
      </c>
      <c r="I163" s="142"/>
      <c r="L163" s="31"/>
      <c r="M163" s="143"/>
      <c r="T163" s="52"/>
      <c r="AT163" s="16" t="s">
        <v>198</v>
      </c>
      <c r="AU163" s="16" t="s">
        <v>86</v>
      </c>
    </row>
    <row r="164" spans="2:65" s="12" customFormat="1">
      <c r="B164" s="146"/>
      <c r="D164" s="140" t="s">
        <v>200</v>
      </c>
      <c r="E164" s="147" t="s">
        <v>19</v>
      </c>
      <c r="F164" s="148" t="s">
        <v>2109</v>
      </c>
      <c r="H164" s="149">
        <v>14.2</v>
      </c>
      <c r="I164" s="150"/>
      <c r="L164" s="146"/>
      <c r="M164" s="151"/>
      <c r="T164" s="152"/>
      <c r="AT164" s="147" t="s">
        <v>200</v>
      </c>
      <c r="AU164" s="147" t="s">
        <v>86</v>
      </c>
      <c r="AV164" s="12" t="s">
        <v>86</v>
      </c>
      <c r="AW164" s="12" t="s">
        <v>37</v>
      </c>
      <c r="AX164" s="12" t="s">
        <v>84</v>
      </c>
      <c r="AY164" s="147" t="s">
        <v>187</v>
      </c>
    </row>
    <row r="165" spans="2:65" s="1" customFormat="1" ht="16.5" customHeight="1">
      <c r="B165" s="31"/>
      <c r="C165" s="160" t="s">
        <v>298</v>
      </c>
      <c r="D165" s="160" t="s">
        <v>267</v>
      </c>
      <c r="E165" s="161" t="s">
        <v>2110</v>
      </c>
      <c r="F165" s="162" t="s">
        <v>2111</v>
      </c>
      <c r="G165" s="163" t="s">
        <v>238</v>
      </c>
      <c r="H165" s="164">
        <v>4.8280000000000003</v>
      </c>
      <c r="I165" s="165"/>
      <c r="J165" s="166">
        <f>ROUND(I165*H165,2)</f>
        <v>0</v>
      </c>
      <c r="K165" s="162" t="s">
        <v>193</v>
      </c>
      <c r="L165" s="167"/>
      <c r="M165" s="168" t="s">
        <v>19</v>
      </c>
      <c r="N165" s="169" t="s">
        <v>47</v>
      </c>
      <c r="P165" s="136">
        <f>O165*H165</f>
        <v>0</v>
      </c>
      <c r="Q165" s="136">
        <v>1</v>
      </c>
      <c r="R165" s="136">
        <f>Q165*H165</f>
        <v>4.8280000000000003</v>
      </c>
      <c r="S165" s="136">
        <v>0</v>
      </c>
      <c r="T165" s="137">
        <f>S165*H165</f>
        <v>0</v>
      </c>
      <c r="AR165" s="138" t="s">
        <v>243</v>
      </c>
      <c r="AT165" s="138" t="s">
        <v>267</v>
      </c>
      <c r="AU165" s="138" t="s">
        <v>86</v>
      </c>
      <c r="AY165" s="16" t="s">
        <v>187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84</v>
      </c>
      <c r="BK165" s="139">
        <f>ROUND(I165*H165,2)</f>
        <v>0</v>
      </c>
      <c r="BL165" s="16" t="s">
        <v>194</v>
      </c>
      <c r="BM165" s="138" t="s">
        <v>2112</v>
      </c>
    </row>
    <row r="166" spans="2:65" s="1" customFormat="1">
      <c r="B166" s="31"/>
      <c r="D166" s="140" t="s">
        <v>196</v>
      </c>
      <c r="F166" s="141" t="s">
        <v>2111</v>
      </c>
      <c r="I166" s="142"/>
      <c r="L166" s="31"/>
      <c r="M166" s="143"/>
      <c r="T166" s="52"/>
      <c r="AT166" s="16" t="s">
        <v>196</v>
      </c>
      <c r="AU166" s="16" t="s">
        <v>86</v>
      </c>
    </row>
    <row r="167" spans="2:65" s="12" customFormat="1">
      <c r="B167" s="146"/>
      <c r="D167" s="140" t="s">
        <v>200</v>
      </c>
      <c r="E167" s="147" t="s">
        <v>19</v>
      </c>
      <c r="F167" s="148" t="s">
        <v>2113</v>
      </c>
      <c r="H167" s="149">
        <v>4.8280000000000003</v>
      </c>
      <c r="I167" s="150"/>
      <c r="L167" s="146"/>
      <c r="M167" s="151"/>
      <c r="T167" s="152"/>
      <c r="AT167" s="147" t="s">
        <v>200</v>
      </c>
      <c r="AU167" s="147" t="s">
        <v>86</v>
      </c>
      <c r="AV167" s="12" t="s">
        <v>86</v>
      </c>
      <c r="AW167" s="12" t="s">
        <v>37</v>
      </c>
      <c r="AX167" s="12" t="s">
        <v>84</v>
      </c>
      <c r="AY167" s="147" t="s">
        <v>187</v>
      </c>
    </row>
    <row r="168" spans="2:65" s="1" customFormat="1" ht="16.5" customHeight="1">
      <c r="B168" s="31"/>
      <c r="C168" s="160" t="s">
        <v>304</v>
      </c>
      <c r="D168" s="160" t="s">
        <v>267</v>
      </c>
      <c r="E168" s="161" t="s">
        <v>2114</v>
      </c>
      <c r="F168" s="162" t="s">
        <v>2115</v>
      </c>
      <c r="G168" s="163" t="s">
        <v>238</v>
      </c>
      <c r="H168" s="164">
        <v>3.6</v>
      </c>
      <c r="I168" s="165"/>
      <c r="J168" s="166">
        <f>ROUND(I168*H168,2)</f>
        <v>0</v>
      </c>
      <c r="K168" s="162" t="s">
        <v>193</v>
      </c>
      <c r="L168" s="167"/>
      <c r="M168" s="168" t="s">
        <v>19</v>
      </c>
      <c r="N168" s="169" t="s">
        <v>47</v>
      </c>
      <c r="P168" s="136">
        <f>O168*H168</f>
        <v>0</v>
      </c>
      <c r="Q168" s="136">
        <v>1</v>
      </c>
      <c r="R168" s="136">
        <f>Q168*H168</f>
        <v>3.6</v>
      </c>
      <c r="S168" s="136">
        <v>0</v>
      </c>
      <c r="T168" s="137">
        <f>S168*H168</f>
        <v>0</v>
      </c>
      <c r="AR168" s="138" t="s">
        <v>243</v>
      </c>
      <c r="AT168" s="138" t="s">
        <v>267</v>
      </c>
      <c r="AU168" s="138" t="s">
        <v>86</v>
      </c>
      <c r="AY168" s="16" t="s">
        <v>187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84</v>
      </c>
      <c r="BK168" s="139">
        <f>ROUND(I168*H168,2)</f>
        <v>0</v>
      </c>
      <c r="BL168" s="16" t="s">
        <v>194</v>
      </c>
      <c r="BM168" s="138" t="s">
        <v>2116</v>
      </c>
    </row>
    <row r="169" spans="2:65" s="1" customFormat="1">
      <c r="B169" s="31"/>
      <c r="D169" s="140" t="s">
        <v>196</v>
      </c>
      <c r="F169" s="141" t="s">
        <v>2115</v>
      </c>
      <c r="I169" s="142"/>
      <c r="L169" s="31"/>
      <c r="M169" s="143"/>
      <c r="T169" s="52"/>
      <c r="AT169" s="16" t="s">
        <v>196</v>
      </c>
      <c r="AU169" s="16" t="s">
        <v>86</v>
      </c>
    </row>
    <row r="170" spans="2:65" s="12" customFormat="1">
      <c r="B170" s="146"/>
      <c r="D170" s="140" t="s">
        <v>200</v>
      </c>
      <c r="E170" s="147" t="s">
        <v>19</v>
      </c>
      <c r="F170" s="148" t="s">
        <v>2117</v>
      </c>
      <c r="H170" s="149">
        <v>3.6</v>
      </c>
      <c r="I170" s="150"/>
      <c r="L170" s="146"/>
      <c r="M170" s="151"/>
      <c r="T170" s="152"/>
      <c r="AT170" s="147" t="s">
        <v>200</v>
      </c>
      <c r="AU170" s="147" t="s">
        <v>86</v>
      </c>
      <c r="AV170" s="12" t="s">
        <v>86</v>
      </c>
      <c r="AW170" s="12" t="s">
        <v>37</v>
      </c>
      <c r="AX170" s="12" t="s">
        <v>84</v>
      </c>
      <c r="AY170" s="147" t="s">
        <v>187</v>
      </c>
    </row>
    <row r="171" spans="2:65" s="1" customFormat="1" ht="24.15" customHeight="1">
      <c r="B171" s="31"/>
      <c r="C171" s="127" t="s">
        <v>311</v>
      </c>
      <c r="D171" s="127" t="s">
        <v>189</v>
      </c>
      <c r="E171" s="128" t="s">
        <v>2118</v>
      </c>
      <c r="F171" s="129" t="s">
        <v>2119</v>
      </c>
      <c r="G171" s="130" t="s">
        <v>204</v>
      </c>
      <c r="H171" s="131">
        <v>1.29</v>
      </c>
      <c r="I171" s="132"/>
      <c r="J171" s="133">
        <f>ROUND(I171*H171,2)</f>
        <v>0</v>
      </c>
      <c r="K171" s="129" t="s">
        <v>193</v>
      </c>
      <c r="L171" s="31"/>
      <c r="M171" s="134" t="s">
        <v>19</v>
      </c>
      <c r="N171" s="135" t="s">
        <v>47</v>
      </c>
      <c r="P171" s="136">
        <f>O171*H171</f>
        <v>0</v>
      </c>
      <c r="Q171" s="136">
        <v>2.16</v>
      </c>
      <c r="R171" s="136">
        <f>Q171*H171</f>
        <v>2.7864000000000004</v>
      </c>
      <c r="S171" s="136">
        <v>0</v>
      </c>
      <c r="T171" s="137">
        <f>S171*H171</f>
        <v>0</v>
      </c>
      <c r="AR171" s="138" t="s">
        <v>298</v>
      </c>
      <c r="AT171" s="138" t="s">
        <v>189</v>
      </c>
      <c r="AU171" s="138" t="s">
        <v>86</v>
      </c>
      <c r="AY171" s="16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84</v>
      </c>
      <c r="BK171" s="139">
        <f>ROUND(I171*H171,2)</f>
        <v>0</v>
      </c>
      <c r="BL171" s="16" t="s">
        <v>298</v>
      </c>
      <c r="BM171" s="138" t="s">
        <v>2120</v>
      </c>
    </row>
    <row r="172" spans="2:65" s="1" customFormat="1" ht="19.2">
      <c r="B172" s="31"/>
      <c r="D172" s="140" t="s">
        <v>196</v>
      </c>
      <c r="F172" s="141" t="s">
        <v>2121</v>
      </c>
      <c r="I172" s="142"/>
      <c r="L172" s="31"/>
      <c r="M172" s="143"/>
      <c r="T172" s="52"/>
      <c r="AT172" s="16" t="s">
        <v>196</v>
      </c>
      <c r="AU172" s="16" t="s">
        <v>86</v>
      </c>
    </row>
    <row r="173" spans="2:65" s="1" customFormat="1">
      <c r="B173" s="31"/>
      <c r="D173" s="144" t="s">
        <v>198</v>
      </c>
      <c r="F173" s="145" t="s">
        <v>2122</v>
      </c>
      <c r="I173" s="142"/>
      <c r="L173" s="31"/>
      <c r="M173" s="143"/>
      <c r="T173" s="52"/>
      <c r="AT173" s="16" t="s">
        <v>198</v>
      </c>
      <c r="AU173" s="16" t="s">
        <v>86</v>
      </c>
    </row>
    <row r="174" spans="2:65" s="12" customFormat="1">
      <c r="B174" s="146"/>
      <c r="D174" s="140" t="s">
        <v>200</v>
      </c>
      <c r="E174" s="147" t="s">
        <v>19</v>
      </c>
      <c r="F174" s="148" t="s">
        <v>2123</v>
      </c>
      <c r="H174" s="149">
        <v>1.29</v>
      </c>
      <c r="I174" s="150"/>
      <c r="L174" s="146"/>
      <c r="M174" s="151"/>
      <c r="T174" s="152"/>
      <c r="AT174" s="147" t="s">
        <v>200</v>
      </c>
      <c r="AU174" s="147" t="s">
        <v>86</v>
      </c>
      <c r="AV174" s="12" t="s">
        <v>86</v>
      </c>
      <c r="AW174" s="12" t="s">
        <v>37</v>
      </c>
      <c r="AX174" s="12" t="s">
        <v>84</v>
      </c>
      <c r="AY174" s="147" t="s">
        <v>187</v>
      </c>
    </row>
    <row r="175" spans="2:65" s="1" customFormat="1" ht="24.15" customHeight="1">
      <c r="B175" s="31"/>
      <c r="C175" s="127" t="s">
        <v>317</v>
      </c>
      <c r="D175" s="127" t="s">
        <v>189</v>
      </c>
      <c r="E175" s="128" t="s">
        <v>2124</v>
      </c>
      <c r="F175" s="129" t="s">
        <v>2125</v>
      </c>
      <c r="G175" s="130" t="s">
        <v>204</v>
      </c>
      <c r="H175" s="131">
        <v>1.29</v>
      </c>
      <c r="I175" s="132"/>
      <c r="J175" s="133">
        <f>ROUND(I175*H175,2)</f>
        <v>0</v>
      </c>
      <c r="K175" s="129" t="s">
        <v>193</v>
      </c>
      <c r="L175" s="31"/>
      <c r="M175" s="134" t="s">
        <v>19</v>
      </c>
      <c r="N175" s="135" t="s">
        <v>47</v>
      </c>
      <c r="P175" s="136">
        <f>O175*H175</f>
        <v>0</v>
      </c>
      <c r="Q175" s="136">
        <v>2.5018699999999998</v>
      </c>
      <c r="R175" s="136">
        <f>Q175*H175</f>
        <v>3.2274122999999997</v>
      </c>
      <c r="S175" s="136">
        <v>0</v>
      </c>
      <c r="T175" s="137">
        <f>S175*H175</f>
        <v>0</v>
      </c>
      <c r="AR175" s="138" t="s">
        <v>194</v>
      </c>
      <c r="AT175" s="138" t="s">
        <v>189</v>
      </c>
      <c r="AU175" s="138" t="s">
        <v>86</v>
      </c>
      <c r="AY175" s="16" t="s">
        <v>187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84</v>
      </c>
      <c r="BK175" s="139">
        <f>ROUND(I175*H175,2)</f>
        <v>0</v>
      </c>
      <c r="BL175" s="16" t="s">
        <v>194</v>
      </c>
      <c r="BM175" s="138" t="s">
        <v>2126</v>
      </c>
    </row>
    <row r="176" spans="2:65" s="1" customFormat="1" ht="19.2">
      <c r="B176" s="31"/>
      <c r="D176" s="140" t="s">
        <v>196</v>
      </c>
      <c r="F176" s="141" t="s">
        <v>2127</v>
      </c>
      <c r="I176" s="142"/>
      <c r="L176" s="31"/>
      <c r="M176" s="143"/>
      <c r="T176" s="52"/>
      <c r="AT176" s="16" t="s">
        <v>196</v>
      </c>
      <c r="AU176" s="16" t="s">
        <v>86</v>
      </c>
    </row>
    <row r="177" spans="2:65" s="1" customFormat="1">
      <c r="B177" s="31"/>
      <c r="D177" s="144" t="s">
        <v>198</v>
      </c>
      <c r="F177" s="145" t="s">
        <v>2128</v>
      </c>
      <c r="I177" s="142"/>
      <c r="L177" s="31"/>
      <c r="M177" s="143"/>
      <c r="T177" s="52"/>
      <c r="AT177" s="16" t="s">
        <v>198</v>
      </c>
      <c r="AU177" s="16" t="s">
        <v>86</v>
      </c>
    </row>
    <row r="178" spans="2:65" s="12" customFormat="1">
      <c r="B178" s="146"/>
      <c r="D178" s="140" t="s">
        <v>200</v>
      </c>
      <c r="E178" s="147" t="s">
        <v>19</v>
      </c>
      <c r="F178" s="148" t="s">
        <v>2123</v>
      </c>
      <c r="H178" s="149">
        <v>1.29</v>
      </c>
      <c r="I178" s="150"/>
      <c r="L178" s="146"/>
      <c r="M178" s="151"/>
      <c r="T178" s="152"/>
      <c r="AT178" s="147" t="s">
        <v>200</v>
      </c>
      <c r="AU178" s="147" t="s">
        <v>86</v>
      </c>
      <c r="AV178" s="12" t="s">
        <v>86</v>
      </c>
      <c r="AW178" s="12" t="s">
        <v>37</v>
      </c>
      <c r="AX178" s="12" t="s">
        <v>84</v>
      </c>
      <c r="AY178" s="147" t="s">
        <v>187</v>
      </c>
    </row>
    <row r="179" spans="2:65" s="1" customFormat="1" ht="24.15" customHeight="1">
      <c r="B179" s="31"/>
      <c r="C179" s="127" t="s">
        <v>324</v>
      </c>
      <c r="D179" s="127" t="s">
        <v>189</v>
      </c>
      <c r="E179" s="128" t="s">
        <v>2129</v>
      </c>
      <c r="F179" s="129" t="s">
        <v>2130</v>
      </c>
      <c r="G179" s="130" t="s">
        <v>204</v>
      </c>
      <c r="H179" s="131">
        <v>0.61199999999999999</v>
      </c>
      <c r="I179" s="132"/>
      <c r="J179" s="133">
        <f>ROUND(I179*H179,2)</f>
        <v>0</v>
      </c>
      <c r="K179" s="129" t="s">
        <v>193</v>
      </c>
      <c r="L179" s="31"/>
      <c r="M179" s="134" t="s">
        <v>19</v>
      </c>
      <c r="N179" s="135" t="s">
        <v>47</v>
      </c>
      <c r="P179" s="136">
        <f>O179*H179</f>
        <v>0</v>
      </c>
      <c r="Q179" s="136">
        <v>2.5018699999999998</v>
      </c>
      <c r="R179" s="136">
        <f>Q179*H179</f>
        <v>1.5311444399999998</v>
      </c>
      <c r="S179" s="136">
        <v>0</v>
      </c>
      <c r="T179" s="137">
        <f>S179*H179</f>
        <v>0</v>
      </c>
      <c r="AR179" s="138" t="s">
        <v>194</v>
      </c>
      <c r="AT179" s="138" t="s">
        <v>189</v>
      </c>
      <c r="AU179" s="138" t="s">
        <v>86</v>
      </c>
      <c r="AY179" s="16" t="s">
        <v>187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84</v>
      </c>
      <c r="BK179" s="139">
        <f>ROUND(I179*H179,2)</f>
        <v>0</v>
      </c>
      <c r="BL179" s="16" t="s">
        <v>194</v>
      </c>
      <c r="BM179" s="138" t="s">
        <v>2131</v>
      </c>
    </row>
    <row r="180" spans="2:65" s="1" customFormat="1" ht="19.2">
      <c r="B180" s="31"/>
      <c r="D180" s="140" t="s">
        <v>196</v>
      </c>
      <c r="F180" s="141" t="s">
        <v>2132</v>
      </c>
      <c r="I180" s="142"/>
      <c r="L180" s="31"/>
      <c r="M180" s="143"/>
      <c r="T180" s="52"/>
      <c r="AT180" s="16" t="s">
        <v>196</v>
      </c>
      <c r="AU180" s="16" t="s">
        <v>86</v>
      </c>
    </row>
    <row r="181" spans="2:65" s="1" customFormat="1">
      <c r="B181" s="31"/>
      <c r="D181" s="144" t="s">
        <v>198</v>
      </c>
      <c r="F181" s="145" t="s">
        <v>2133</v>
      </c>
      <c r="I181" s="142"/>
      <c r="L181" s="31"/>
      <c r="M181" s="143"/>
      <c r="T181" s="52"/>
      <c r="AT181" s="16" t="s">
        <v>198</v>
      </c>
      <c r="AU181" s="16" t="s">
        <v>86</v>
      </c>
    </row>
    <row r="182" spans="2:65" s="12" customFormat="1">
      <c r="B182" s="146"/>
      <c r="D182" s="140" t="s">
        <v>200</v>
      </c>
      <c r="E182" s="147" t="s">
        <v>19</v>
      </c>
      <c r="F182" s="148" t="s">
        <v>2134</v>
      </c>
      <c r="H182" s="149">
        <v>0.61199999999999999</v>
      </c>
      <c r="I182" s="150"/>
      <c r="L182" s="146"/>
      <c r="M182" s="151"/>
      <c r="T182" s="152"/>
      <c r="AT182" s="147" t="s">
        <v>200</v>
      </c>
      <c r="AU182" s="147" t="s">
        <v>86</v>
      </c>
      <c r="AV182" s="12" t="s">
        <v>86</v>
      </c>
      <c r="AW182" s="12" t="s">
        <v>37</v>
      </c>
      <c r="AX182" s="12" t="s">
        <v>84</v>
      </c>
      <c r="AY182" s="147" t="s">
        <v>187</v>
      </c>
    </row>
    <row r="183" spans="2:65" s="1" customFormat="1" ht="21.75" customHeight="1">
      <c r="B183" s="31"/>
      <c r="C183" s="127" t="s">
        <v>7</v>
      </c>
      <c r="D183" s="127" t="s">
        <v>189</v>
      </c>
      <c r="E183" s="128" t="s">
        <v>2135</v>
      </c>
      <c r="F183" s="129" t="s">
        <v>2136</v>
      </c>
      <c r="G183" s="130" t="s">
        <v>238</v>
      </c>
      <c r="H183" s="131">
        <v>0.25800000000000001</v>
      </c>
      <c r="I183" s="132"/>
      <c r="J183" s="133">
        <f>ROUND(I183*H183,2)</f>
        <v>0</v>
      </c>
      <c r="K183" s="129" t="s">
        <v>193</v>
      </c>
      <c r="L183" s="31"/>
      <c r="M183" s="134" t="s">
        <v>19</v>
      </c>
      <c r="N183" s="135" t="s">
        <v>47</v>
      </c>
      <c r="P183" s="136">
        <f>O183*H183</f>
        <v>0</v>
      </c>
      <c r="Q183" s="136">
        <v>1.06277</v>
      </c>
      <c r="R183" s="136">
        <f>Q183*H183</f>
        <v>0.27419465999999998</v>
      </c>
      <c r="S183" s="136">
        <v>0</v>
      </c>
      <c r="T183" s="137">
        <f>S183*H183</f>
        <v>0</v>
      </c>
      <c r="AR183" s="138" t="s">
        <v>194</v>
      </c>
      <c r="AT183" s="138" t="s">
        <v>189</v>
      </c>
      <c r="AU183" s="138" t="s">
        <v>86</v>
      </c>
      <c r="AY183" s="16" t="s">
        <v>187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84</v>
      </c>
      <c r="BK183" s="139">
        <f>ROUND(I183*H183,2)</f>
        <v>0</v>
      </c>
      <c r="BL183" s="16" t="s">
        <v>194</v>
      </c>
      <c r="BM183" s="138" t="s">
        <v>2137</v>
      </c>
    </row>
    <row r="184" spans="2:65" s="1" customFormat="1" ht="28.8">
      <c r="B184" s="31"/>
      <c r="D184" s="140" t="s">
        <v>196</v>
      </c>
      <c r="F184" s="141" t="s">
        <v>2138</v>
      </c>
      <c r="I184" s="142"/>
      <c r="L184" s="31"/>
      <c r="M184" s="143"/>
      <c r="T184" s="52"/>
      <c r="AT184" s="16" t="s">
        <v>196</v>
      </c>
      <c r="AU184" s="16" t="s">
        <v>86</v>
      </c>
    </row>
    <row r="185" spans="2:65" s="1" customFormat="1">
      <c r="B185" s="31"/>
      <c r="D185" s="144" t="s">
        <v>198</v>
      </c>
      <c r="F185" s="145" t="s">
        <v>2139</v>
      </c>
      <c r="I185" s="142"/>
      <c r="L185" s="31"/>
      <c r="M185" s="143"/>
      <c r="T185" s="52"/>
      <c r="AT185" s="16" t="s">
        <v>198</v>
      </c>
      <c r="AU185" s="16" t="s">
        <v>86</v>
      </c>
    </row>
    <row r="186" spans="2:65" s="12" customFormat="1">
      <c r="B186" s="146"/>
      <c r="D186" s="140" t="s">
        <v>200</v>
      </c>
      <c r="E186" s="147" t="s">
        <v>19</v>
      </c>
      <c r="F186" s="148" t="s">
        <v>2140</v>
      </c>
      <c r="H186" s="149">
        <v>0.25800000000000001</v>
      </c>
      <c r="I186" s="150"/>
      <c r="L186" s="146"/>
      <c r="M186" s="151"/>
      <c r="T186" s="152"/>
      <c r="AT186" s="147" t="s">
        <v>200</v>
      </c>
      <c r="AU186" s="147" t="s">
        <v>86</v>
      </c>
      <c r="AV186" s="12" t="s">
        <v>86</v>
      </c>
      <c r="AW186" s="12" t="s">
        <v>37</v>
      </c>
      <c r="AX186" s="12" t="s">
        <v>84</v>
      </c>
      <c r="AY186" s="147" t="s">
        <v>187</v>
      </c>
    </row>
    <row r="187" spans="2:65" s="1" customFormat="1" ht="24.15" customHeight="1">
      <c r="B187" s="31"/>
      <c r="C187" s="160" t="s">
        <v>332</v>
      </c>
      <c r="D187" s="160" t="s">
        <v>267</v>
      </c>
      <c r="E187" s="161" t="s">
        <v>2141</v>
      </c>
      <c r="F187" s="162" t="s">
        <v>2142</v>
      </c>
      <c r="G187" s="163" t="s">
        <v>192</v>
      </c>
      <c r="H187" s="164">
        <v>20.922000000000001</v>
      </c>
      <c r="I187" s="165"/>
      <c r="J187" s="166">
        <f>ROUND(I187*H187,2)</f>
        <v>0</v>
      </c>
      <c r="K187" s="162" t="s">
        <v>193</v>
      </c>
      <c r="L187" s="167"/>
      <c r="M187" s="168" t="s">
        <v>19</v>
      </c>
      <c r="N187" s="169" t="s">
        <v>47</v>
      </c>
      <c r="P187" s="136">
        <f>O187*H187</f>
        <v>0</v>
      </c>
      <c r="Q187" s="136">
        <v>1.235E-2</v>
      </c>
      <c r="R187" s="136">
        <f>Q187*H187</f>
        <v>0.25838670000000002</v>
      </c>
      <c r="S187" s="136">
        <v>0</v>
      </c>
      <c r="T187" s="137">
        <f>S187*H187</f>
        <v>0</v>
      </c>
      <c r="AR187" s="138" t="s">
        <v>243</v>
      </c>
      <c r="AT187" s="138" t="s">
        <v>267</v>
      </c>
      <c r="AU187" s="138" t="s">
        <v>86</v>
      </c>
      <c r="AY187" s="16" t="s">
        <v>187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84</v>
      </c>
      <c r="BK187" s="139">
        <f>ROUND(I187*H187,2)</f>
        <v>0</v>
      </c>
      <c r="BL187" s="16" t="s">
        <v>194</v>
      </c>
      <c r="BM187" s="138" t="s">
        <v>2143</v>
      </c>
    </row>
    <row r="188" spans="2:65" s="1" customFormat="1" ht="19.2">
      <c r="B188" s="31"/>
      <c r="D188" s="140" t="s">
        <v>196</v>
      </c>
      <c r="F188" s="141" t="s">
        <v>2142</v>
      </c>
      <c r="I188" s="142"/>
      <c r="L188" s="31"/>
      <c r="M188" s="143"/>
      <c r="T188" s="52"/>
      <c r="AT188" s="16" t="s">
        <v>196</v>
      </c>
      <c r="AU188" s="16" t="s">
        <v>86</v>
      </c>
    </row>
    <row r="189" spans="2:65" s="12" customFormat="1">
      <c r="B189" s="146"/>
      <c r="D189" s="140" t="s">
        <v>200</v>
      </c>
      <c r="E189" s="147" t="s">
        <v>19</v>
      </c>
      <c r="F189" s="148" t="s">
        <v>2144</v>
      </c>
      <c r="H189" s="149">
        <v>20.922000000000001</v>
      </c>
      <c r="I189" s="150"/>
      <c r="L189" s="146"/>
      <c r="M189" s="151"/>
      <c r="T189" s="152"/>
      <c r="AT189" s="147" t="s">
        <v>200</v>
      </c>
      <c r="AU189" s="147" t="s">
        <v>86</v>
      </c>
      <c r="AV189" s="12" t="s">
        <v>86</v>
      </c>
      <c r="AW189" s="12" t="s">
        <v>37</v>
      </c>
      <c r="AX189" s="12" t="s">
        <v>84</v>
      </c>
      <c r="AY189" s="147" t="s">
        <v>187</v>
      </c>
    </row>
    <row r="190" spans="2:65" s="11" customFormat="1" ht="22.8" customHeight="1">
      <c r="B190" s="115"/>
      <c r="D190" s="116" t="s">
        <v>75</v>
      </c>
      <c r="E190" s="125" t="s">
        <v>209</v>
      </c>
      <c r="F190" s="125" t="s">
        <v>303</v>
      </c>
      <c r="I190" s="118"/>
      <c r="J190" s="126">
        <f>BK190</f>
        <v>0</v>
      </c>
      <c r="L190" s="115"/>
      <c r="M190" s="120"/>
      <c r="P190" s="121">
        <f>SUM(P191:P228)</f>
        <v>0</v>
      </c>
      <c r="R190" s="121">
        <f>SUM(R191:R228)</f>
        <v>1.4485666400000001</v>
      </c>
      <c r="T190" s="122">
        <f>SUM(T191:T228)</f>
        <v>0</v>
      </c>
      <c r="AR190" s="116" t="s">
        <v>84</v>
      </c>
      <c r="AT190" s="123" t="s">
        <v>75</v>
      </c>
      <c r="AU190" s="123" t="s">
        <v>84</v>
      </c>
      <c r="AY190" s="116" t="s">
        <v>187</v>
      </c>
      <c r="BK190" s="124">
        <f>SUM(BK191:BK228)</f>
        <v>0</v>
      </c>
    </row>
    <row r="191" spans="2:65" s="1" customFormat="1" ht="24.15" customHeight="1">
      <c r="B191" s="31"/>
      <c r="C191" s="127" t="s">
        <v>336</v>
      </c>
      <c r="D191" s="127" t="s">
        <v>189</v>
      </c>
      <c r="E191" s="128" t="s">
        <v>2145</v>
      </c>
      <c r="F191" s="129" t="s">
        <v>2146</v>
      </c>
      <c r="G191" s="130" t="s">
        <v>460</v>
      </c>
      <c r="H191" s="131">
        <v>5.25</v>
      </c>
      <c r="I191" s="132"/>
      <c r="J191" s="133">
        <f>ROUND(I191*H191,2)</f>
        <v>0</v>
      </c>
      <c r="K191" s="129" t="s">
        <v>193</v>
      </c>
      <c r="L191" s="31"/>
      <c r="M191" s="134" t="s">
        <v>19</v>
      </c>
      <c r="N191" s="135" t="s">
        <v>47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194</v>
      </c>
      <c r="AT191" s="138" t="s">
        <v>189</v>
      </c>
      <c r="AU191" s="138" t="s">
        <v>86</v>
      </c>
      <c r="AY191" s="16" t="s">
        <v>187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84</v>
      </c>
      <c r="BK191" s="139">
        <f>ROUND(I191*H191,2)</f>
        <v>0</v>
      </c>
      <c r="BL191" s="16" t="s">
        <v>194</v>
      </c>
      <c r="BM191" s="138" t="s">
        <v>2147</v>
      </c>
    </row>
    <row r="192" spans="2:65" s="1" customFormat="1" ht="57.6">
      <c r="B192" s="31"/>
      <c r="D192" s="140" t="s">
        <v>196</v>
      </c>
      <c r="F192" s="141" t="s">
        <v>2148</v>
      </c>
      <c r="I192" s="142"/>
      <c r="L192" s="31"/>
      <c r="M192" s="143"/>
      <c r="T192" s="52"/>
      <c r="AT192" s="16" t="s">
        <v>196</v>
      </c>
      <c r="AU192" s="16" t="s">
        <v>86</v>
      </c>
    </row>
    <row r="193" spans="2:65" s="1" customFormat="1">
      <c r="B193" s="31"/>
      <c r="D193" s="144" t="s">
        <v>198</v>
      </c>
      <c r="F193" s="145" t="s">
        <v>2149</v>
      </c>
      <c r="I193" s="142"/>
      <c r="L193" s="31"/>
      <c r="M193" s="143"/>
      <c r="T193" s="52"/>
      <c r="AT193" s="16" t="s">
        <v>198</v>
      </c>
      <c r="AU193" s="16" t="s">
        <v>86</v>
      </c>
    </row>
    <row r="194" spans="2:65" s="12" customFormat="1">
      <c r="B194" s="146"/>
      <c r="D194" s="140" t="s">
        <v>200</v>
      </c>
      <c r="E194" s="147" t="s">
        <v>19</v>
      </c>
      <c r="F194" s="148" t="s">
        <v>2150</v>
      </c>
      <c r="H194" s="149">
        <v>5.25</v>
      </c>
      <c r="I194" s="150"/>
      <c r="L194" s="146"/>
      <c r="M194" s="151"/>
      <c r="T194" s="152"/>
      <c r="AT194" s="147" t="s">
        <v>200</v>
      </c>
      <c r="AU194" s="147" t="s">
        <v>86</v>
      </c>
      <c r="AV194" s="12" t="s">
        <v>86</v>
      </c>
      <c r="AW194" s="12" t="s">
        <v>37</v>
      </c>
      <c r="AX194" s="12" t="s">
        <v>84</v>
      </c>
      <c r="AY194" s="147" t="s">
        <v>187</v>
      </c>
    </row>
    <row r="195" spans="2:65" s="1" customFormat="1" ht="33" customHeight="1">
      <c r="B195" s="31"/>
      <c r="C195" s="160" t="s">
        <v>342</v>
      </c>
      <c r="D195" s="160" t="s">
        <v>267</v>
      </c>
      <c r="E195" s="161" t="s">
        <v>2151</v>
      </c>
      <c r="F195" s="162" t="s">
        <v>2152</v>
      </c>
      <c r="G195" s="163" t="s">
        <v>460</v>
      </c>
      <c r="H195" s="164">
        <v>4.5</v>
      </c>
      <c r="I195" s="165"/>
      <c r="J195" s="166">
        <f>ROUND(I195*H195,2)</f>
        <v>0</v>
      </c>
      <c r="K195" s="162" t="s">
        <v>193</v>
      </c>
      <c r="L195" s="167"/>
      <c r="M195" s="168" t="s">
        <v>19</v>
      </c>
      <c r="N195" s="169" t="s">
        <v>47</v>
      </c>
      <c r="P195" s="136">
        <f>O195*H195</f>
        <v>0</v>
      </c>
      <c r="Q195" s="136">
        <v>6.8999999999999997E-4</v>
      </c>
      <c r="R195" s="136">
        <f>Q195*H195</f>
        <v>3.1049999999999997E-3</v>
      </c>
      <c r="S195" s="136">
        <v>0</v>
      </c>
      <c r="T195" s="137">
        <f>S195*H195</f>
        <v>0</v>
      </c>
      <c r="AR195" s="138" t="s">
        <v>243</v>
      </c>
      <c r="AT195" s="138" t="s">
        <v>267</v>
      </c>
      <c r="AU195" s="138" t="s">
        <v>86</v>
      </c>
      <c r="AY195" s="16" t="s">
        <v>187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84</v>
      </c>
      <c r="BK195" s="139">
        <f>ROUND(I195*H195,2)</f>
        <v>0</v>
      </c>
      <c r="BL195" s="16" t="s">
        <v>194</v>
      </c>
      <c r="BM195" s="138" t="s">
        <v>2153</v>
      </c>
    </row>
    <row r="196" spans="2:65" s="1" customFormat="1" ht="19.2">
      <c r="B196" s="31"/>
      <c r="D196" s="140" t="s">
        <v>196</v>
      </c>
      <c r="F196" s="141" t="s">
        <v>2152</v>
      </c>
      <c r="I196" s="142"/>
      <c r="L196" s="31"/>
      <c r="M196" s="143"/>
      <c r="T196" s="52"/>
      <c r="AT196" s="16" t="s">
        <v>196</v>
      </c>
      <c r="AU196" s="16" t="s">
        <v>86</v>
      </c>
    </row>
    <row r="197" spans="2:65" s="12" customFormat="1">
      <c r="B197" s="146"/>
      <c r="D197" s="140" t="s">
        <v>200</v>
      </c>
      <c r="E197" s="147" t="s">
        <v>19</v>
      </c>
      <c r="F197" s="148" t="s">
        <v>2154</v>
      </c>
      <c r="H197" s="149">
        <v>4.5</v>
      </c>
      <c r="I197" s="150"/>
      <c r="L197" s="146"/>
      <c r="M197" s="151"/>
      <c r="T197" s="152"/>
      <c r="AT197" s="147" t="s">
        <v>200</v>
      </c>
      <c r="AU197" s="147" t="s">
        <v>86</v>
      </c>
      <c r="AV197" s="12" t="s">
        <v>86</v>
      </c>
      <c r="AW197" s="12" t="s">
        <v>37</v>
      </c>
      <c r="AX197" s="12" t="s">
        <v>84</v>
      </c>
      <c r="AY197" s="147" t="s">
        <v>187</v>
      </c>
    </row>
    <row r="198" spans="2:65" s="1" customFormat="1" ht="16.5" customHeight="1">
      <c r="B198" s="31"/>
      <c r="C198" s="160" t="s">
        <v>346</v>
      </c>
      <c r="D198" s="160" t="s">
        <v>267</v>
      </c>
      <c r="E198" s="161" t="s">
        <v>2155</v>
      </c>
      <c r="F198" s="162" t="s">
        <v>2156</v>
      </c>
      <c r="G198" s="163" t="s">
        <v>460</v>
      </c>
      <c r="H198" s="164">
        <v>0.80800000000000005</v>
      </c>
      <c r="I198" s="165"/>
      <c r="J198" s="166">
        <f>ROUND(I198*H198,2)</f>
        <v>0</v>
      </c>
      <c r="K198" s="162" t="s">
        <v>193</v>
      </c>
      <c r="L198" s="167"/>
      <c r="M198" s="168" t="s">
        <v>19</v>
      </c>
      <c r="N198" s="169" t="s">
        <v>47</v>
      </c>
      <c r="P198" s="136">
        <f>O198*H198</f>
        <v>0</v>
      </c>
      <c r="Q198" s="136">
        <v>2.5899999999999999E-3</v>
      </c>
      <c r="R198" s="136">
        <f>Q198*H198</f>
        <v>2.0927200000000002E-3</v>
      </c>
      <c r="S198" s="136">
        <v>0</v>
      </c>
      <c r="T198" s="137">
        <f>S198*H198</f>
        <v>0</v>
      </c>
      <c r="AR198" s="138" t="s">
        <v>243</v>
      </c>
      <c r="AT198" s="138" t="s">
        <v>267</v>
      </c>
      <c r="AU198" s="138" t="s">
        <v>86</v>
      </c>
      <c r="AY198" s="16" t="s">
        <v>187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84</v>
      </c>
      <c r="BK198" s="139">
        <f>ROUND(I198*H198,2)</f>
        <v>0</v>
      </c>
      <c r="BL198" s="16" t="s">
        <v>194</v>
      </c>
      <c r="BM198" s="138" t="s">
        <v>2157</v>
      </c>
    </row>
    <row r="199" spans="2:65" s="1" customFormat="1">
      <c r="B199" s="31"/>
      <c r="D199" s="140" t="s">
        <v>196</v>
      </c>
      <c r="F199" s="141" t="s">
        <v>2156</v>
      </c>
      <c r="I199" s="142"/>
      <c r="L199" s="31"/>
      <c r="M199" s="143"/>
      <c r="T199" s="52"/>
      <c r="AT199" s="16" t="s">
        <v>196</v>
      </c>
      <c r="AU199" s="16" t="s">
        <v>86</v>
      </c>
    </row>
    <row r="200" spans="2:65" s="12" customFormat="1">
      <c r="B200" s="146"/>
      <c r="D200" s="140" t="s">
        <v>200</v>
      </c>
      <c r="E200" s="147" t="s">
        <v>19</v>
      </c>
      <c r="F200" s="148" t="s">
        <v>2158</v>
      </c>
      <c r="H200" s="149">
        <v>0.8</v>
      </c>
      <c r="I200" s="150"/>
      <c r="L200" s="146"/>
      <c r="M200" s="151"/>
      <c r="T200" s="152"/>
      <c r="AT200" s="147" t="s">
        <v>200</v>
      </c>
      <c r="AU200" s="147" t="s">
        <v>86</v>
      </c>
      <c r="AV200" s="12" t="s">
        <v>86</v>
      </c>
      <c r="AW200" s="12" t="s">
        <v>37</v>
      </c>
      <c r="AX200" s="12" t="s">
        <v>84</v>
      </c>
      <c r="AY200" s="147" t="s">
        <v>187</v>
      </c>
    </row>
    <row r="201" spans="2:65" s="12" customFormat="1">
      <c r="B201" s="146"/>
      <c r="D201" s="140" t="s">
        <v>200</v>
      </c>
      <c r="F201" s="148" t="s">
        <v>2159</v>
      </c>
      <c r="H201" s="149">
        <v>0.80800000000000005</v>
      </c>
      <c r="I201" s="150"/>
      <c r="L201" s="146"/>
      <c r="M201" s="151"/>
      <c r="T201" s="152"/>
      <c r="AT201" s="147" t="s">
        <v>200</v>
      </c>
      <c r="AU201" s="147" t="s">
        <v>86</v>
      </c>
      <c r="AV201" s="12" t="s">
        <v>86</v>
      </c>
      <c r="AW201" s="12" t="s">
        <v>4</v>
      </c>
      <c r="AX201" s="12" t="s">
        <v>84</v>
      </c>
      <c r="AY201" s="147" t="s">
        <v>187</v>
      </c>
    </row>
    <row r="202" spans="2:65" s="1" customFormat="1" ht="33" customHeight="1">
      <c r="B202" s="31"/>
      <c r="C202" s="127" t="s">
        <v>351</v>
      </c>
      <c r="D202" s="127" t="s">
        <v>189</v>
      </c>
      <c r="E202" s="128" t="s">
        <v>2160</v>
      </c>
      <c r="F202" s="129" t="s">
        <v>2161</v>
      </c>
      <c r="G202" s="130" t="s">
        <v>460</v>
      </c>
      <c r="H202" s="131">
        <v>1.1000000000000001</v>
      </c>
      <c r="I202" s="132"/>
      <c r="J202" s="133">
        <f>ROUND(I202*H202,2)</f>
        <v>0</v>
      </c>
      <c r="K202" s="129" t="s">
        <v>193</v>
      </c>
      <c r="L202" s="31"/>
      <c r="M202" s="134" t="s">
        <v>19</v>
      </c>
      <c r="N202" s="135" t="s">
        <v>47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194</v>
      </c>
      <c r="AT202" s="138" t="s">
        <v>189</v>
      </c>
      <c r="AU202" s="138" t="s">
        <v>86</v>
      </c>
      <c r="AY202" s="16" t="s">
        <v>187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84</v>
      </c>
      <c r="BK202" s="139">
        <f>ROUND(I202*H202,2)</f>
        <v>0</v>
      </c>
      <c r="BL202" s="16" t="s">
        <v>194</v>
      </c>
      <c r="BM202" s="138" t="s">
        <v>2162</v>
      </c>
    </row>
    <row r="203" spans="2:65" s="1" customFormat="1" ht="67.2">
      <c r="B203" s="31"/>
      <c r="D203" s="140" t="s">
        <v>196</v>
      </c>
      <c r="F203" s="141" t="s">
        <v>2163</v>
      </c>
      <c r="I203" s="142"/>
      <c r="L203" s="31"/>
      <c r="M203" s="143"/>
      <c r="T203" s="52"/>
      <c r="AT203" s="16" t="s">
        <v>196</v>
      </c>
      <c r="AU203" s="16" t="s">
        <v>86</v>
      </c>
    </row>
    <row r="204" spans="2:65" s="1" customFormat="1">
      <c r="B204" s="31"/>
      <c r="D204" s="144" t="s">
        <v>198</v>
      </c>
      <c r="F204" s="145" t="s">
        <v>2164</v>
      </c>
      <c r="I204" s="142"/>
      <c r="L204" s="31"/>
      <c r="M204" s="143"/>
      <c r="T204" s="52"/>
      <c r="AT204" s="16" t="s">
        <v>198</v>
      </c>
      <c r="AU204" s="16" t="s">
        <v>86</v>
      </c>
    </row>
    <row r="205" spans="2:65" s="12" customFormat="1">
      <c r="B205" s="146"/>
      <c r="D205" s="140" t="s">
        <v>200</v>
      </c>
      <c r="E205" s="147" t="s">
        <v>19</v>
      </c>
      <c r="F205" s="148" t="s">
        <v>2165</v>
      </c>
      <c r="H205" s="149">
        <v>1.1000000000000001</v>
      </c>
      <c r="I205" s="150"/>
      <c r="L205" s="146"/>
      <c r="M205" s="151"/>
      <c r="T205" s="152"/>
      <c r="AT205" s="147" t="s">
        <v>200</v>
      </c>
      <c r="AU205" s="147" t="s">
        <v>86</v>
      </c>
      <c r="AV205" s="12" t="s">
        <v>86</v>
      </c>
      <c r="AW205" s="12" t="s">
        <v>37</v>
      </c>
      <c r="AX205" s="12" t="s">
        <v>84</v>
      </c>
      <c r="AY205" s="147" t="s">
        <v>187</v>
      </c>
    </row>
    <row r="206" spans="2:65" s="1" customFormat="1" ht="16.5" customHeight="1">
      <c r="B206" s="31"/>
      <c r="C206" s="160" t="s">
        <v>358</v>
      </c>
      <c r="D206" s="160" t="s">
        <v>267</v>
      </c>
      <c r="E206" s="161" t="s">
        <v>2166</v>
      </c>
      <c r="F206" s="162" t="s">
        <v>2167</v>
      </c>
      <c r="G206" s="163" t="s">
        <v>460</v>
      </c>
      <c r="H206" s="164">
        <v>1.212</v>
      </c>
      <c r="I206" s="165"/>
      <c r="J206" s="166">
        <f>ROUND(I206*H206,2)</f>
        <v>0</v>
      </c>
      <c r="K206" s="162" t="s">
        <v>193</v>
      </c>
      <c r="L206" s="167"/>
      <c r="M206" s="168" t="s">
        <v>19</v>
      </c>
      <c r="N206" s="169" t="s">
        <v>47</v>
      </c>
      <c r="P206" s="136">
        <f>O206*H206</f>
        <v>0</v>
      </c>
      <c r="Q206" s="136">
        <v>1.311E-2</v>
      </c>
      <c r="R206" s="136">
        <f>Q206*H206</f>
        <v>1.5889319999999998E-2</v>
      </c>
      <c r="S206" s="136">
        <v>0</v>
      </c>
      <c r="T206" s="137">
        <f>S206*H206</f>
        <v>0</v>
      </c>
      <c r="AR206" s="138" t="s">
        <v>243</v>
      </c>
      <c r="AT206" s="138" t="s">
        <v>267</v>
      </c>
      <c r="AU206" s="138" t="s">
        <v>86</v>
      </c>
      <c r="AY206" s="16" t="s">
        <v>187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84</v>
      </c>
      <c r="BK206" s="139">
        <f>ROUND(I206*H206,2)</f>
        <v>0</v>
      </c>
      <c r="BL206" s="16" t="s">
        <v>194</v>
      </c>
      <c r="BM206" s="138" t="s">
        <v>2168</v>
      </c>
    </row>
    <row r="207" spans="2:65" s="1" customFormat="1">
      <c r="B207" s="31"/>
      <c r="D207" s="140" t="s">
        <v>196</v>
      </c>
      <c r="F207" s="141" t="s">
        <v>2167</v>
      </c>
      <c r="I207" s="142"/>
      <c r="L207" s="31"/>
      <c r="M207" s="143"/>
      <c r="T207" s="52"/>
      <c r="AT207" s="16" t="s">
        <v>196</v>
      </c>
      <c r="AU207" s="16" t="s">
        <v>86</v>
      </c>
    </row>
    <row r="208" spans="2:65" s="12" customFormat="1">
      <c r="B208" s="146"/>
      <c r="D208" s="140" t="s">
        <v>200</v>
      </c>
      <c r="E208" s="147" t="s">
        <v>19</v>
      </c>
      <c r="F208" s="148" t="s">
        <v>2169</v>
      </c>
      <c r="H208" s="149">
        <v>1.2</v>
      </c>
      <c r="I208" s="150"/>
      <c r="L208" s="146"/>
      <c r="M208" s="151"/>
      <c r="T208" s="152"/>
      <c r="AT208" s="147" t="s">
        <v>200</v>
      </c>
      <c r="AU208" s="147" t="s">
        <v>86</v>
      </c>
      <c r="AV208" s="12" t="s">
        <v>86</v>
      </c>
      <c r="AW208" s="12" t="s">
        <v>37</v>
      </c>
      <c r="AX208" s="12" t="s">
        <v>84</v>
      </c>
      <c r="AY208" s="147" t="s">
        <v>187</v>
      </c>
    </row>
    <row r="209" spans="2:65" s="12" customFormat="1">
      <c r="B209" s="146"/>
      <c r="D209" s="140" t="s">
        <v>200</v>
      </c>
      <c r="F209" s="148" t="s">
        <v>2170</v>
      </c>
      <c r="H209" s="149">
        <v>1.212</v>
      </c>
      <c r="I209" s="150"/>
      <c r="L209" s="146"/>
      <c r="M209" s="151"/>
      <c r="T209" s="152"/>
      <c r="AT209" s="147" t="s">
        <v>200</v>
      </c>
      <c r="AU209" s="147" t="s">
        <v>86</v>
      </c>
      <c r="AV209" s="12" t="s">
        <v>86</v>
      </c>
      <c r="AW209" s="12" t="s">
        <v>4</v>
      </c>
      <c r="AX209" s="12" t="s">
        <v>84</v>
      </c>
      <c r="AY209" s="147" t="s">
        <v>187</v>
      </c>
    </row>
    <row r="210" spans="2:65" s="1" customFormat="1" ht="24.15" customHeight="1">
      <c r="B210" s="31"/>
      <c r="C210" s="127" t="s">
        <v>365</v>
      </c>
      <c r="D210" s="127" t="s">
        <v>189</v>
      </c>
      <c r="E210" s="128" t="s">
        <v>2171</v>
      </c>
      <c r="F210" s="129" t="s">
        <v>2172</v>
      </c>
      <c r="G210" s="130" t="s">
        <v>204</v>
      </c>
      <c r="H210" s="131">
        <v>0.158</v>
      </c>
      <c r="I210" s="132"/>
      <c r="J210" s="133">
        <f>ROUND(I210*H210,2)</f>
        <v>0</v>
      </c>
      <c r="K210" s="129" t="s">
        <v>193</v>
      </c>
      <c r="L210" s="31"/>
      <c r="M210" s="134" t="s">
        <v>19</v>
      </c>
      <c r="N210" s="135" t="s">
        <v>47</v>
      </c>
      <c r="P210" s="136">
        <f>O210*H210</f>
        <v>0</v>
      </c>
      <c r="Q210" s="136">
        <v>1.6627000000000001</v>
      </c>
      <c r="R210" s="136">
        <f>Q210*H210</f>
        <v>0.26270660000000001</v>
      </c>
      <c r="S210" s="136">
        <v>0</v>
      </c>
      <c r="T210" s="137">
        <f>S210*H210</f>
        <v>0</v>
      </c>
      <c r="AR210" s="138" t="s">
        <v>194</v>
      </c>
      <c r="AT210" s="138" t="s">
        <v>189</v>
      </c>
      <c r="AU210" s="138" t="s">
        <v>86</v>
      </c>
      <c r="AY210" s="16" t="s">
        <v>187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84</v>
      </c>
      <c r="BK210" s="139">
        <f>ROUND(I210*H210,2)</f>
        <v>0</v>
      </c>
      <c r="BL210" s="16" t="s">
        <v>194</v>
      </c>
      <c r="BM210" s="138" t="s">
        <v>2173</v>
      </c>
    </row>
    <row r="211" spans="2:65" s="1" customFormat="1" ht="19.2">
      <c r="B211" s="31"/>
      <c r="D211" s="140" t="s">
        <v>196</v>
      </c>
      <c r="F211" s="141" t="s">
        <v>2174</v>
      </c>
      <c r="I211" s="142"/>
      <c r="L211" s="31"/>
      <c r="M211" s="143"/>
      <c r="T211" s="52"/>
      <c r="AT211" s="16" t="s">
        <v>196</v>
      </c>
      <c r="AU211" s="16" t="s">
        <v>86</v>
      </c>
    </row>
    <row r="212" spans="2:65" s="1" customFormat="1">
      <c r="B212" s="31"/>
      <c r="D212" s="144" t="s">
        <v>198</v>
      </c>
      <c r="F212" s="145" t="s">
        <v>2175</v>
      </c>
      <c r="I212" s="142"/>
      <c r="L212" s="31"/>
      <c r="M212" s="143"/>
      <c r="T212" s="52"/>
      <c r="AT212" s="16" t="s">
        <v>198</v>
      </c>
      <c r="AU212" s="16" t="s">
        <v>86</v>
      </c>
    </row>
    <row r="213" spans="2:65" s="12" customFormat="1">
      <c r="B213" s="146"/>
      <c r="D213" s="140" t="s">
        <v>200</v>
      </c>
      <c r="E213" s="147" t="s">
        <v>19</v>
      </c>
      <c r="F213" s="148" t="s">
        <v>2176</v>
      </c>
      <c r="H213" s="149">
        <v>0.158</v>
      </c>
      <c r="I213" s="150"/>
      <c r="L213" s="146"/>
      <c r="M213" s="151"/>
      <c r="T213" s="152"/>
      <c r="AT213" s="147" t="s">
        <v>200</v>
      </c>
      <c r="AU213" s="147" t="s">
        <v>86</v>
      </c>
      <c r="AV213" s="12" t="s">
        <v>86</v>
      </c>
      <c r="AW213" s="12" t="s">
        <v>37</v>
      </c>
      <c r="AX213" s="12" t="s">
        <v>84</v>
      </c>
      <c r="AY213" s="147" t="s">
        <v>187</v>
      </c>
    </row>
    <row r="214" spans="2:65" s="1" customFormat="1" ht="16.5" customHeight="1">
      <c r="B214" s="31"/>
      <c r="C214" s="127" t="s">
        <v>372</v>
      </c>
      <c r="D214" s="127" t="s">
        <v>189</v>
      </c>
      <c r="E214" s="128" t="s">
        <v>2177</v>
      </c>
      <c r="F214" s="129" t="s">
        <v>2178</v>
      </c>
      <c r="G214" s="130" t="s">
        <v>192</v>
      </c>
      <c r="H214" s="131">
        <v>6.12</v>
      </c>
      <c r="I214" s="132"/>
      <c r="J214" s="133">
        <f>ROUND(I214*H214,2)</f>
        <v>0</v>
      </c>
      <c r="K214" s="129" t="s">
        <v>193</v>
      </c>
      <c r="L214" s="31"/>
      <c r="M214" s="134" t="s">
        <v>19</v>
      </c>
      <c r="N214" s="135" t="s">
        <v>47</v>
      </c>
      <c r="P214" s="136">
        <f>O214*H214</f>
        <v>0</v>
      </c>
      <c r="Q214" s="136">
        <v>3.3999999999999998E-3</v>
      </c>
      <c r="R214" s="136">
        <f>Q214*H214</f>
        <v>2.0808E-2</v>
      </c>
      <c r="S214" s="136">
        <v>0</v>
      </c>
      <c r="T214" s="137">
        <f>S214*H214</f>
        <v>0</v>
      </c>
      <c r="AR214" s="138" t="s">
        <v>194</v>
      </c>
      <c r="AT214" s="138" t="s">
        <v>189</v>
      </c>
      <c r="AU214" s="138" t="s">
        <v>86</v>
      </c>
      <c r="AY214" s="16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84</v>
      </c>
      <c r="BK214" s="139">
        <f>ROUND(I214*H214,2)</f>
        <v>0</v>
      </c>
      <c r="BL214" s="16" t="s">
        <v>194</v>
      </c>
      <c r="BM214" s="138" t="s">
        <v>2179</v>
      </c>
    </row>
    <row r="215" spans="2:65" s="1" customFormat="1">
      <c r="B215" s="31"/>
      <c r="D215" s="140" t="s">
        <v>196</v>
      </c>
      <c r="F215" s="141" t="s">
        <v>2180</v>
      </c>
      <c r="I215" s="142"/>
      <c r="L215" s="31"/>
      <c r="M215" s="143"/>
      <c r="T215" s="52"/>
      <c r="AT215" s="16" t="s">
        <v>196</v>
      </c>
      <c r="AU215" s="16" t="s">
        <v>86</v>
      </c>
    </row>
    <row r="216" spans="2:65" s="1" customFormat="1">
      <c r="B216" s="31"/>
      <c r="D216" s="144" t="s">
        <v>198</v>
      </c>
      <c r="F216" s="145" t="s">
        <v>2181</v>
      </c>
      <c r="I216" s="142"/>
      <c r="L216" s="31"/>
      <c r="M216" s="143"/>
      <c r="T216" s="52"/>
      <c r="AT216" s="16" t="s">
        <v>198</v>
      </c>
      <c r="AU216" s="16" t="s">
        <v>86</v>
      </c>
    </row>
    <row r="217" spans="2:65" s="12" customFormat="1">
      <c r="B217" s="146"/>
      <c r="D217" s="140" t="s">
        <v>200</v>
      </c>
      <c r="E217" s="147" t="s">
        <v>19</v>
      </c>
      <c r="F217" s="148" t="s">
        <v>2182</v>
      </c>
      <c r="H217" s="149">
        <v>6.12</v>
      </c>
      <c r="I217" s="150"/>
      <c r="L217" s="146"/>
      <c r="M217" s="151"/>
      <c r="T217" s="152"/>
      <c r="AT217" s="147" t="s">
        <v>200</v>
      </c>
      <c r="AU217" s="147" t="s">
        <v>86</v>
      </c>
      <c r="AV217" s="12" t="s">
        <v>86</v>
      </c>
      <c r="AW217" s="12" t="s">
        <v>37</v>
      </c>
      <c r="AX217" s="12" t="s">
        <v>84</v>
      </c>
      <c r="AY217" s="147" t="s">
        <v>187</v>
      </c>
    </row>
    <row r="218" spans="2:65" s="1" customFormat="1" ht="16.5" customHeight="1">
      <c r="B218" s="31"/>
      <c r="C218" s="127" t="s">
        <v>380</v>
      </c>
      <c r="D218" s="127" t="s">
        <v>189</v>
      </c>
      <c r="E218" s="128" t="s">
        <v>2183</v>
      </c>
      <c r="F218" s="129" t="s">
        <v>2184</v>
      </c>
      <c r="G218" s="130" t="s">
        <v>192</v>
      </c>
      <c r="H218" s="131">
        <v>6.12</v>
      </c>
      <c r="I218" s="132"/>
      <c r="J218" s="133">
        <f>ROUND(I218*H218,2)</f>
        <v>0</v>
      </c>
      <c r="K218" s="129" t="s">
        <v>193</v>
      </c>
      <c r="L218" s="31"/>
      <c r="M218" s="134" t="s">
        <v>19</v>
      </c>
      <c r="N218" s="135" t="s">
        <v>47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194</v>
      </c>
      <c r="AT218" s="138" t="s">
        <v>189</v>
      </c>
      <c r="AU218" s="138" t="s">
        <v>86</v>
      </c>
      <c r="AY218" s="16" t="s">
        <v>187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84</v>
      </c>
      <c r="BK218" s="139">
        <f>ROUND(I218*H218,2)</f>
        <v>0</v>
      </c>
      <c r="BL218" s="16" t="s">
        <v>194</v>
      </c>
      <c r="BM218" s="138" t="s">
        <v>2185</v>
      </c>
    </row>
    <row r="219" spans="2:65" s="1" customFormat="1">
      <c r="B219" s="31"/>
      <c r="D219" s="140" t="s">
        <v>196</v>
      </c>
      <c r="F219" s="141" t="s">
        <v>2186</v>
      </c>
      <c r="I219" s="142"/>
      <c r="L219" s="31"/>
      <c r="M219" s="143"/>
      <c r="T219" s="52"/>
      <c r="AT219" s="16" t="s">
        <v>196</v>
      </c>
      <c r="AU219" s="16" t="s">
        <v>86</v>
      </c>
    </row>
    <row r="220" spans="2:65" s="1" customFormat="1">
      <c r="B220" s="31"/>
      <c r="D220" s="144" t="s">
        <v>198</v>
      </c>
      <c r="F220" s="145" t="s">
        <v>2187</v>
      </c>
      <c r="I220" s="142"/>
      <c r="L220" s="31"/>
      <c r="M220" s="143"/>
      <c r="T220" s="52"/>
      <c r="AT220" s="16" t="s">
        <v>198</v>
      </c>
      <c r="AU220" s="16" t="s">
        <v>86</v>
      </c>
    </row>
    <row r="221" spans="2:65" s="1" customFormat="1" ht="24.15" customHeight="1">
      <c r="B221" s="31"/>
      <c r="C221" s="127" t="s">
        <v>388</v>
      </c>
      <c r="D221" s="127" t="s">
        <v>189</v>
      </c>
      <c r="E221" s="128" t="s">
        <v>2188</v>
      </c>
      <c r="F221" s="129" t="s">
        <v>2189</v>
      </c>
      <c r="G221" s="130" t="s">
        <v>320</v>
      </c>
      <c r="H221" s="131">
        <v>4</v>
      </c>
      <c r="I221" s="132"/>
      <c r="J221" s="133">
        <f>ROUND(I221*H221,2)</f>
        <v>0</v>
      </c>
      <c r="K221" s="129" t="s">
        <v>193</v>
      </c>
      <c r="L221" s="31"/>
      <c r="M221" s="134" t="s">
        <v>19</v>
      </c>
      <c r="N221" s="135" t="s">
        <v>47</v>
      </c>
      <c r="P221" s="136">
        <f>O221*H221</f>
        <v>0</v>
      </c>
      <c r="Q221" s="136">
        <v>3.8460000000000001E-2</v>
      </c>
      <c r="R221" s="136">
        <f>Q221*H221</f>
        <v>0.15384</v>
      </c>
      <c r="S221" s="136">
        <v>0</v>
      </c>
      <c r="T221" s="137">
        <f>S221*H221</f>
        <v>0</v>
      </c>
      <c r="AR221" s="138" t="s">
        <v>194</v>
      </c>
      <c r="AT221" s="138" t="s">
        <v>189</v>
      </c>
      <c r="AU221" s="138" t="s">
        <v>86</v>
      </c>
      <c r="AY221" s="16" t="s">
        <v>187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84</v>
      </c>
      <c r="BK221" s="139">
        <f>ROUND(I221*H221,2)</f>
        <v>0</v>
      </c>
      <c r="BL221" s="16" t="s">
        <v>194</v>
      </c>
      <c r="BM221" s="138" t="s">
        <v>2190</v>
      </c>
    </row>
    <row r="222" spans="2:65" s="1" customFormat="1" ht="28.8">
      <c r="B222" s="31"/>
      <c r="D222" s="140" t="s">
        <v>196</v>
      </c>
      <c r="F222" s="141" t="s">
        <v>2191</v>
      </c>
      <c r="I222" s="142"/>
      <c r="L222" s="31"/>
      <c r="M222" s="143"/>
      <c r="T222" s="52"/>
      <c r="AT222" s="16" t="s">
        <v>196</v>
      </c>
      <c r="AU222" s="16" t="s">
        <v>86</v>
      </c>
    </row>
    <row r="223" spans="2:65" s="1" customFormat="1">
      <c r="B223" s="31"/>
      <c r="D223" s="144" t="s">
        <v>198</v>
      </c>
      <c r="F223" s="145" t="s">
        <v>2192</v>
      </c>
      <c r="I223" s="142"/>
      <c r="L223" s="31"/>
      <c r="M223" s="143"/>
      <c r="T223" s="52"/>
      <c r="AT223" s="16" t="s">
        <v>198</v>
      </c>
      <c r="AU223" s="16" t="s">
        <v>86</v>
      </c>
    </row>
    <row r="224" spans="2:65" s="12" customFormat="1">
      <c r="B224" s="146"/>
      <c r="D224" s="140" t="s">
        <v>200</v>
      </c>
      <c r="E224" s="147" t="s">
        <v>19</v>
      </c>
      <c r="F224" s="148" t="s">
        <v>194</v>
      </c>
      <c r="H224" s="149">
        <v>4</v>
      </c>
      <c r="I224" s="150"/>
      <c r="L224" s="146"/>
      <c r="M224" s="151"/>
      <c r="T224" s="152"/>
      <c r="AT224" s="147" t="s">
        <v>200</v>
      </c>
      <c r="AU224" s="147" t="s">
        <v>86</v>
      </c>
      <c r="AV224" s="12" t="s">
        <v>86</v>
      </c>
      <c r="AW224" s="12" t="s">
        <v>37</v>
      </c>
      <c r="AX224" s="12" t="s">
        <v>84</v>
      </c>
      <c r="AY224" s="147" t="s">
        <v>187</v>
      </c>
    </row>
    <row r="225" spans="2:65" s="1" customFormat="1" ht="24.15" customHeight="1">
      <c r="B225" s="31"/>
      <c r="C225" s="127" t="s">
        <v>394</v>
      </c>
      <c r="D225" s="127" t="s">
        <v>189</v>
      </c>
      <c r="E225" s="128" t="s">
        <v>2193</v>
      </c>
      <c r="F225" s="129" t="s">
        <v>2194</v>
      </c>
      <c r="G225" s="130" t="s">
        <v>192</v>
      </c>
      <c r="H225" s="131">
        <v>12.5</v>
      </c>
      <c r="I225" s="132"/>
      <c r="J225" s="133">
        <f>ROUND(I225*H225,2)</f>
        <v>0</v>
      </c>
      <c r="K225" s="129" t="s">
        <v>193</v>
      </c>
      <c r="L225" s="31"/>
      <c r="M225" s="134" t="s">
        <v>19</v>
      </c>
      <c r="N225" s="135" t="s">
        <v>47</v>
      </c>
      <c r="P225" s="136">
        <f>O225*H225</f>
        <v>0</v>
      </c>
      <c r="Q225" s="136">
        <v>7.9210000000000003E-2</v>
      </c>
      <c r="R225" s="136">
        <f>Q225*H225</f>
        <v>0.99012500000000003</v>
      </c>
      <c r="S225" s="136">
        <v>0</v>
      </c>
      <c r="T225" s="137">
        <f>S225*H225</f>
        <v>0</v>
      </c>
      <c r="AR225" s="138" t="s">
        <v>194</v>
      </c>
      <c r="AT225" s="138" t="s">
        <v>189</v>
      </c>
      <c r="AU225" s="138" t="s">
        <v>86</v>
      </c>
      <c r="AY225" s="16" t="s">
        <v>187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84</v>
      </c>
      <c r="BK225" s="139">
        <f>ROUND(I225*H225,2)</f>
        <v>0</v>
      </c>
      <c r="BL225" s="16" t="s">
        <v>194</v>
      </c>
      <c r="BM225" s="138" t="s">
        <v>2195</v>
      </c>
    </row>
    <row r="226" spans="2:65" s="1" customFormat="1" ht="19.2">
      <c r="B226" s="31"/>
      <c r="D226" s="140" t="s">
        <v>196</v>
      </c>
      <c r="F226" s="141" t="s">
        <v>2196</v>
      </c>
      <c r="I226" s="142"/>
      <c r="L226" s="31"/>
      <c r="M226" s="143"/>
      <c r="T226" s="52"/>
      <c r="AT226" s="16" t="s">
        <v>196</v>
      </c>
      <c r="AU226" s="16" t="s">
        <v>86</v>
      </c>
    </row>
    <row r="227" spans="2:65" s="1" customFormat="1">
      <c r="B227" s="31"/>
      <c r="D227" s="144" t="s">
        <v>198</v>
      </c>
      <c r="F227" s="145" t="s">
        <v>2197</v>
      </c>
      <c r="I227" s="142"/>
      <c r="L227" s="31"/>
      <c r="M227" s="143"/>
      <c r="T227" s="52"/>
      <c r="AT227" s="16" t="s">
        <v>198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19</v>
      </c>
      <c r="F228" s="148" t="s">
        <v>2198</v>
      </c>
      <c r="H228" s="149">
        <v>12.5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1" customFormat="1" ht="22.8" customHeight="1">
      <c r="B229" s="115"/>
      <c r="D229" s="116" t="s">
        <v>75</v>
      </c>
      <c r="E229" s="125" t="s">
        <v>194</v>
      </c>
      <c r="F229" s="125" t="s">
        <v>350</v>
      </c>
      <c r="I229" s="118"/>
      <c r="J229" s="126">
        <f>BK229</f>
        <v>0</v>
      </c>
      <c r="L229" s="115"/>
      <c r="M229" s="120"/>
      <c r="P229" s="121">
        <f>SUM(P230:P233)</f>
        <v>0</v>
      </c>
      <c r="R229" s="121">
        <f>SUM(R230:R233)</f>
        <v>0</v>
      </c>
      <c r="T229" s="122">
        <f>SUM(T230:T233)</f>
        <v>0</v>
      </c>
      <c r="AR229" s="116" t="s">
        <v>84</v>
      </c>
      <c r="AT229" s="123" t="s">
        <v>75</v>
      </c>
      <c r="AU229" s="123" t="s">
        <v>84</v>
      </c>
      <c r="AY229" s="116" t="s">
        <v>187</v>
      </c>
      <c r="BK229" s="124">
        <f>SUM(BK230:BK233)</f>
        <v>0</v>
      </c>
    </row>
    <row r="230" spans="2:65" s="1" customFormat="1" ht="24.15" customHeight="1">
      <c r="B230" s="31"/>
      <c r="C230" s="127" t="s">
        <v>400</v>
      </c>
      <c r="D230" s="127" t="s">
        <v>189</v>
      </c>
      <c r="E230" s="128" t="s">
        <v>359</v>
      </c>
      <c r="F230" s="129" t="s">
        <v>360</v>
      </c>
      <c r="G230" s="130" t="s">
        <v>204</v>
      </c>
      <c r="H230" s="131">
        <v>0.61799999999999999</v>
      </c>
      <c r="I230" s="132"/>
      <c r="J230" s="133">
        <f>ROUND(I230*H230,2)</f>
        <v>0</v>
      </c>
      <c r="K230" s="129" t="s">
        <v>193</v>
      </c>
      <c r="L230" s="31"/>
      <c r="M230" s="134" t="s">
        <v>19</v>
      </c>
      <c r="N230" s="135" t="s">
        <v>47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194</v>
      </c>
      <c r="AT230" s="138" t="s">
        <v>189</v>
      </c>
      <c r="AU230" s="138" t="s">
        <v>86</v>
      </c>
      <c r="AY230" s="16" t="s">
        <v>187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84</v>
      </c>
      <c r="BK230" s="139">
        <f>ROUND(I230*H230,2)</f>
        <v>0</v>
      </c>
      <c r="BL230" s="16" t="s">
        <v>194</v>
      </c>
      <c r="BM230" s="138" t="s">
        <v>2199</v>
      </c>
    </row>
    <row r="231" spans="2:65" s="1" customFormat="1" ht="19.2">
      <c r="B231" s="31"/>
      <c r="D231" s="140" t="s">
        <v>196</v>
      </c>
      <c r="F231" s="141" t="s">
        <v>362</v>
      </c>
      <c r="I231" s="142"/>
      <c r="L231" s="31"/>
      <c r="M231" s="143"/>
      <c r="T231" s="52"/>
      <c r="AT231" s="16" t="s">
        <v>196</v>
      </c>
      <c r="AU231" s="16" t="s">
        <v>86</v>
      </c>
    </row>
    <row r="232" spans="2:65" s="1" customFormat="1">
      <c r="B232" s="31"/>
      <c r="D232" s="144" t="s">
        <v>198</v>
      </c>
      <c r="F232" s="145" t="s">
        <v>363</v>
      </c>
      <c r="I232" s="142"/>
      <c r="L232" s="31"/>
      <c r="M232" s="143"/>
      <c r="T232" s="52"/>
      <c r="AT232" s="16" t="s">
        <v>198</v>
      </c>
      <c r="AU232" s="16" t="s">
        <v>86</v>
      </c>
    </row>
    <row r="233" spans="2:65" s="12" customFormat="1">
      <c r="B233" s="146"/>
      <c r="D233" s="140" t="s">
        <v>200</v>
      </c>
      <c r="E233" s="147" t="s">
        <v>118</v>
      </c>
      <c r="F233" s="148" t="s">
        <v>2200</v>
      </c>
      <c r="H233" s="149">
        <v>0.61799999999999999</v>
      </c>
      <c r="I233" s="150"/>
      <c r="L233" s="146"/>
      <c r="M233" s="151"/>
      <c r="T233" s="152"/>
      <c r="AT233" s="147" t="s">
        <v>200</v>
      </c>
      <c r="AU233" s="147" t="s">
        <v>86</v>
      </c>
      <c r="AV233" s="12" t="s">
        <v>86</v>
      </c>
      <c r="AW233" s="12" t="s">
        <v>37</v>
      </c>
      <c r="AX233" s="12" t="s">
        <v>84</v>
      </c>
      <c r="AY233" s="147" t="s">
        <v>187</v>
      </c>
    </row>
    <row r="234" spans="2:65" s="11" customFormat="1" ht="22.8" customHeight="1">
      <c r="B234" s="115"/>
      <c r="D234" s="116" t="s">
        <v>75</v>
      </c>
      <c r="E234" s="125" t="s">
        <v>229</v>
      </c>
      <c r="F234" s="125" t="s">
        <v>405</v>
      </c>
      <c r="I234" s="118"/>
      <c r="J234" s="126">
        <f>BK234</f>
        <v>0</v>
      </c>
      <c r="L234" s="115"/>
      <c r="M234" s="120"/>
      <c r="P234" s="121">
        <f>SUM(P235:P254)</f>
        <v>0</v>
      </c>
      <c r="R234" s="121">
        <f>SUM(R235:R254)</f>
        <v>3.4896199999999999</v>
      </c>
      <c r="T234" s="122">
        <f>SUM(T235:T254)</f>
        <v>0</v>
      </c>
      <c r="AR234" s="116" t="s">
        <v>84</v>
      </c>
      <c r="AT234" s="123" t="s">
        <v>75</v>
      </c>
      <c r="AU234" s="123" t="s">
        <v>84</v>
      </c>
      <c r="AY234" s="116" t="s">
        <v>187</v>
      </c>
      <c r="BK234" s="124">
        <f>SUM(BK235:BK254)</f>
        <v>0</v>
      </c>
    </row>
    <row r="235" spans="2:65" s="1" customFormat="1" ht="24.15" customHeight="1">
      <c r="B235" s="31"/>
      <c r="C235" s="127" t="s">
        <v>406</v>
      </c>
      <c r="D235" s="127" t="s">
        <v>189</v>
      </c>
      <c r="E235" s="128" t="s">
        <v>2201</v>
      </c>
      <c r="F235" s="129" t="s">
        <v>2202</v>
      </c>
      <c r="G235" s="130" t="s">
        <v>192</v>
      </c>
      <c r="H235" s="131">
        <v>11.2</v>
      </c>
      <c r="I235" s="132"/>
      <c r="J235" s="133">
        <f>ROUND(I235*H235,2)</f>
        <v>0</v>
      </c>
      <c r="K235" s="129" t="s">
        <v>193</v>
      </c>
      <c r="L235" s="31"/>
      <c r="M235" s="134" t="s">
        <v>19</v>
      </c>
      <c r="N235" s="135" t="s">
        <v>47</v>
      </c>
      <c r="P235" s="136">
        <f>O235*H235</f>
        <v>0</v>
      </c>
      <c r="Q235" s="136">
        <v>2.5999999999999998E-4</v>
      </c>
      <c r="R235" s="136">
        <f>Q235*H235</f>
        <v>2.9119999999999997E-3</v>
      </c>
      <c r="S235" s="136">
        <v>0</v>
      </c>
      <c r="T235" s="137">
        <f>S235*H235</f>
        <v>0</v>
      </c>
      <c r="AR235" s="138" t="s">
        <v>194</v>
      </c>
      <c r="AT235" s="138" t="s">
        <v>189</v>
      </c>
      <c r="AU235" s="138" t="s">
        <v>86</v>
      </c>
      <c r="AY235" s="16" t="s">
        <v>187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84</v>
      </c>
      <c r="BK235" s="139">
        <f>ROUND(I235*H235,2)</f>
        <v>0</v>
      </c>
      <c r="BL235" s="16" t="s">
        <v>194</v>
      </c>
      <c r="BM235" s="138" t="s">
        <v>2203</v>
      </c>
    </row>
    <row r="236" spans="2:65" s="1" customFormat="1" ht="19.2">
      <c r="B236" s="31"/>
      <c r="D236" s="140" t="s">
        <v>196</v>
      </c>
      <c r="F236" s="141" t="s">
        <v>2204</v>
      </c>
      <c r="I236" s="142"/>
      <c r="L236" s="31"/>
      <c r="M236" s="143"/>
      <c r="T236" s="52"/>
      <c r="AT236" s="16" t="s">
        <v>196</v>
      </c>
      <c r="AU236" s="16" t="s">
        <v>86</v>
      </c>
    </row>
    <row r="237" spans="2:65" s="1" customFormat="1">
      <c r="B237" s="31"/>
      <c r="D237" s="144" t="s">
        <v>198</v>
      </c>
      <c r="F237" s="145" t="s">
        <v>2205</v>
      </c>
      <c r="I237" s="142"/>
      <c r="L237" s="31"/>
      <c r="M237" s="143"/>
      <c r="T237" s="52"/>
      <c r="AT237" s="16" t="s">
        <v>198</v>
      </c>
      <c r="AU237" s="16" t="s">
        <v>86</v>
      </c>
    </row>
    <row r="238" spans="2:65" s="12" customFormat="1">
      <c r="B238" s="146"/>
      <c r="D238" s="140" t="s">
        <v>200</v>
      </c>
      <c r="E238" s="147" t="s">
        <v>19</v>
      </c>
      <c r="F238" s="148" t="s">
        <v>2206</v>
      </c>
      <c r="H238" s="149">
        <v>11.2</v>
      </c>
      <c r="I238" s="150"/>
      <c r="L238" s="146"/>
      <c r="M238" s="151"/>
      <c r="T238" s="152"/>
      <c r="AT238" s="147" t="s">
        <v>200</v>
      </c>
      <c r="AU238" s="147" t="s">
        <v>86</v>
      </c>
      <c r="AV238" s="12" t="s">
        <v>86</v>
      </c>
      <c r="AW238" s="12" t="s">
        <v>37</v>
      </c>
      <c r="AX238" s="12" t="s">
        <v>84</v>
      </c>
      <c r="AY238" s="147" t="s">
        <v>187</v>
      </c>
    </row>
    <row r="239" spans="2:65" s="1" customFormat="1" ht="24.15" customHeight="1">
      <c r="B239" s="31"/>
      <c r="C239" s="127" t="s">
        <v>413</v>
      </c>
      <c r="D239" s="127" t="s">
        <v>189</v>
      </c>
      <c r="E239" s="128" t="s">
        <v>2207</v>
      </c>
      <c r="F239" s="129" t="s">
        <v>2208</v>
      </c>
      <c r="G239" s="130" t="s">
        <v>192</v>
      </c>
      <c r="H239" s="131">
        <v>11.2</v>
      </c>
      <c r="I239" s="132"/>
      <c r="J239" s="133">
        <f>ROUND(I239*H239,2)</f>
        <v>0</v>
      </c>
      <c r="K239" s="129" t="s">
        <v>193</v>
      </c>
      <c r="L239" s="31"/>
      <c r="M239" s="134" t="s">
        <v>19</v>
      </c>
      <c r="N239" s="135" t="s">
        <v>47</v>
      </c>
      <c r="P239" s="136">
        <f>O239*H239</f>
        <v>0</v>
      </c>
      <c r="Q239" s="136">
        <v>2.47E-2</v>
      </c>
      <c r="R239" s="136">
        <f>Q239*H239</f>
        <v>0.27664</v>
      </c>
      <c r="S239" s="136">
        <v>0</v>
      </c>
      <c r="T239" s="137">
        <f>S239*H239</f>
        <v>0</v>
      </c>
      <c r="AR239" s="138" t="s">
        <v>194</v>
      </c>
      <c r="AT239" s="138" t="s">
        <v>189</v>
      </c>
      <c r="AU239" s="138" t="s">
        <v>86</v>
      </c>
      <c r="AY239" s="16" t="s">
        <v>187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84</v>
      </c>
      <c r="BK239" s="139">
        <f>ROUND(I239*H239,2)</f>
        <v>0</v>
      </c>
      <c r="BL239" s="16" t="s">
        <v>194</v>
      </c>
      <c r="BM239" s="138" t="s">
        <v>2209</v>
      </c>
    </row>
    <row r="240" spans="2:65" s="1" customFormat="1" ht="28.8">
      <c r="B240" s="31"/>
      <c r="D240" s="140" t="s">
        <v>196</v>
      </c>
      <c r="F240" s="141" t="s">
        <v>2210</v>
      </c>
      <c r="I240" s="142"/>
      <c r="L240" s="31"/>
      <c r="M240" s="143"/>
      <c r="T240" s="52"/>
      <c r="AT240" s="16" t="s">
        <v>196</v>
      </c>
      <c r="AU240" s="16" t="s">
        <v>86</v>
      </c>
    </row>
    <row r="241" spans="2:65" s="1" customFormat="1">
      <c r="B241" s="31"/>
      <c r="D241" s="144" t="s">
        <v>198</v>
      </c>
      <c r="F241" s="145" t="s">
        <v>2211</v>
      </c>
      <c r="I241" s="142"/>
      <c r="L241" s="31"/>
      <c r="M241" s="143"/>
      <c r="T241" s="52"/>
      <c r="AT241" s="16" t="s">
        <v>198</v>
      </c>
      <c r="AU241" s="16" t="s">
        <v>86</v>
      </c>
    </row>
    <row r="242" spans="2:65" s="12" customFormat="1">
      <c r="B242" s="146"/>
      <c r="D242" s="140" t="s">
        <v>200</v>
      </c>
      <c r="E242" s="147" t="s">
        <v>19</v>
      </c>
      <c r="F242" s="148" t="s">
        <v>2206</v>
      </c>
      <c r="H242" s="149">
        <v>11.2</v>
      </c>
      <c r="I242" s="150"/>
      <c r="L242" s="146"/>
      <c r="M242" s="151"/>
      <c r="T242" s="152"/>
      <c r="AT242" s="147" t="s">
        <v>200</v>
      </c>
      <c r="AU242" s="147" t="s">
        <v>86</v>
      </c>
      <c r="AV242" s="12" t="s">
        <v>86</v>
      </c>
      <c r="AW242" s="12" t="s">
        <v>37</v>
      </c>
      <c r="AX242" s="12" t="s">
        <v>84</v>
      </c>
      <c r="AY242" s="147" t="s">
        <v>187</v>
      </c>
    </row>
    <row r="243" spans="2:65" s="1" customFormat="1" ht="24.15" customHeight="1">
      <c r="B243" s="31"/>
      <c r="C243" s="127" t="s">
        <v>421</v>
      </c>
      <c r="D243" s="127" t="s">
        <v>189</v>
      </c>
      <c r="E243" s="128" t="s">
        <v>2212</v>
      </c>
      <c r="F243" s="129" t="s">
        <v>2213</v>
      </c>
      <c r="G243" s="130" t="s">
        <v>192</v>
      </c>
      <c r="H243" s="131">
        <v>62.64</v>
      </c>
      <c r="I243" s="132"/>
      <c r="J243" s="133">
        <f>ROUND(I243*H243,2)</f>
        <v>0</v>
      </c>
      <c r="K243" s="129" t="s">
        <v>193</v>
      </c>
      <c r="L243" s="31"/>
      <c r="M243" s="134" t="s">
        <v>19</v>
      </c>
      <c r="N243" s="135" t="s">
        <v>47</v>
      </c>
      <c r="P243" s="136">
        <f>O243*H243</f>
        <v>0</v>
      </c>
      <c r="Q243" s="136">
        <v>2.5999999999999998E-4</v>
      </c>
      <c r="R243" s="136">
        <f>Q243*H243</f>
        <v>1.6286399999999999E-2</v>
      </c>
      <c r="S243" s="136">
        <v>0</v>
      </c>
      <c r="T243" s="137">
        <f>S243*H243</f>
        <v>0</v>
      </c>
      <c r="AR243" s="138" t="s">
        <v>194</v>
      </c>
      <c r="AT243" s="138" t="s">
        <v>189</v>
      </c>
      <c r="AU243" s="138" t="s">
        <v>86</v>
      </c>
      <c r="AY243" s="16" t="s">
        <v>187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84</v>
      </c>
      <c r="BK243" s="139">
        <f>ROUND(I243*H243,2)</f>
        <v>0</v>
      </c>
      <c r="BL243" s="16" t="s">
        <v>194</v>
      </c>
      <c r="BM243" s="138" t="s">
        <v>2214</v>
      </c>
    </row>
    <row r="244" spans="2:65" s="1" customFormat="1" ht="19.2">
      <c r="B244" s="31"/>
      <c r="D244" s="140" t="s">
        <v>196</v>
      </c>
      <c r="F244" s="141" t="s">
        <v>2215</v>
      </c>
      <c r="I244" s="142"/>
      <c r="L244" s="31"/>
      <c r="M244" s="143"/>
      <c r="T244" s="52"/>
      <c r="AT244" s="16" t="s">
        <v>196</v>
      </c>
      <c r="AU244" s="16" t="s">
        <v>86</v>
      </c>
    </row>
    <row r="245" spans="2:65" s="1" customFormat="1">
      <c r="B245" s="31"/>
      <c r="D245" s="144" t="s">
        <v>198</v>
      </c>
      <c r="F245" s="145" t="s">
        <v>2216</v>
      </c>
      <c r="I245" s="142"/>
      <c r="L245" s="31"/>
      <c r="M245" s="143"/>
      <c r="T245" s="52"/>
      <c r="AT245" s="16" t="s">
        <v>198</v>
      </c>
      <c r="AU245" s="16" t="s">
        <v>86</v>
      </c>
    </row>
    <row r="246" spans="2:65" s="12" customFormat="1">
      <c r="B246" s="146"/>
      <c r="D246" s="140" t="s">
        <v>200</v>
      </c>
      <c r="E246" s="147" t="s">
        <v>19</v>
      </c>
      <c r="F246" s="148" t="s">
        <v>2217</v>
      </c>
      <c r="H246" s="149">
        <v>62.64</v>
      </c>
      <c r="I246" s="150"/>
      <c r="L246" s="146"/>
      <c r="M246" s="151"/>
      <c r="T246" s="152"/>
      <c r="AT246" s="147" t="s">
        <v>200</v>
      </c>
      <c r="AU246" s="147" t="s">
        <v>86</v>
      </c>
      <c r="AV246" s="12" t="s">
        <v>86</v>
      </c>
      <c r="AW246" s="12" t="s">
        <v>37</v>
      </c>
      <c r="AX246" s="12" t="s">
        <v>84</v>
      </c>
      <c r="AY246" s="147" t="s">
        <v>187</v>
      </c>
    </row>
    <row r="247" spans="2:65" s="1" customFormat="1" ht="24.15" customHeight="1">
      <c r="B247" s="31"/>
      <c r="C247" s="127" t="s">
        <v>427</v>
      </c>
      <c r="D247" s="127" t="s">
        <v>189</v>
      </c>
      <c r="E247" s="128" t="s">
        <v>2218</v>
      </c>
      <c r="F247" s="129" t="s">
        <v>2219</v>
      </c>
      <c r="G247" s="130" t="s">
        <v>192</v>
      </c>
      <c r="H247" s="131">
        <v>62.64</v>
      </c>
      <c r="I247" s="132"/>
      <c r="J247" s="133">
        <f>ROUND(I247*H247,2)</f>
        <v>0</v>
      </c>
      <c r="K247" s="129" t="s">
        <v>193</v>
      </c>
      <c r="L247" s="31"/>
      <c r="M247" s="134" t="s">
        <v>19</v>
      </c>
      <c r="N247" s="135" t="s">
        <v>47</v>
      </c>
      <c r="P247" s="136">
        <f>O247*H247</f>
        <v>0</v>
      </c>
      <c r="Q247" s="136">
        <v>2.47E-2</v>
      </c>
      <c r="R247" s="136">
        <f>Q247*H247</f>
        <v>1.5472079999999999</v>
      </c>
      <c r="S247" s="136">
        <v>0</v>
      </c>
      <c r="T247" s="137">
        <f>S247*H247</f>
        <v>0</v>
      </c>
      <c r="AR247" s="138" t="s">
        <v>194</v>
      </c>
      <c r="AT247" s="138" t="s">
        <v>189</v>
      </c>
      <c r="AU247" s="138" t="s">
        <v>86</v>
      </c>
      <c r="AY247" s="16" t="s">
        <v>187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84</v>
      </c>
      <c r="BK247" s="139">
        <f>ROUND(I247*H247,2)</f>
        <v>0</v>
      </c>
      <c r="BL247" s="16" t="s">
        <v>194</v>
      </c>
      <c r="BM247" s="138" t="s">
        <v>2220</v>
      </c>
    </row>
    <row r="248" spans="2:65" s="1" customFormat="1" ht="28.8">
      <c r="B248" s="31"/>
      <c r="D248" s="140" t="s">
        <v>196</v>
      </c>
      <c r="F248" s="141" t="s">
        <v>2221</v>
      </c>
      <c r="I248" s="142"/>
      <c r="L248" s="31"/>
      <c r="M248" s="143"/>
      <c r="T248" s="52"/>
      <c r="AT248" s="16" t="s">
        <v>196</v>
      </c>
      <c r="AU248" s="16" t="s">
        <v>86</v>
      </c>
    </row>
    <row r="249" spans="2:65" s="1" customFormat="1">
      <c r="B249" s="31"/>
      <c r="D249" s="144" t="s">
        <v>198</v>
      </c>
      <c r="F249" s="145" t="s">
        <v>2222</v>
      </c>
      <c r="I249" s="142"/>
      <c r="L249" s="31"/>
      <c r="M249" s="143"/>
      <c r="T249" s="52"/>
      <c r="AT249" s="16" t="s">
        <v>198</v>
      </c>
      <c r="AU249" s="16" t="s">
        <v>86</v>
      </c>
    </row>
    <row r="250" spans="2:65" s="12" customFormat="1">
      <c r="B250" s="146"/>
      <c r="D250" s="140" t="s">
        <v>200</v>
      </c>
      <c r="E250" s="147" t="s">
        <v>19</v>
      </c>
      <c r="F250" s="148" t="s">
        <v>2217</v>
      </c>
      <c r="H250" s="149">
        <v>62.64</v>
      </c>
      <c r="I250" s="150"/>
      <c r="L250" s="146"/>
      <c r="M250" s="151"/>
      <c r="T250" s="152"/>
      <c r="AT250" s="147" t="s">
        <v>200</v>
      </c>
      <c r="AU250" s="147" t="s">
        <v>86</v>
      </c>
      <c r="AV250" s="12" t="s">
        <v>86</v>
      </c>
      <c r="AW250" s="12" t="s">
        <v>37</v>
      </c>
      <c r="AX250" s="12" t="s">
        <v>84</v>
      </c>
      <c r="AY250" s="147" t="s">
        <v>187</v>
      </c>
    </row>
    <row r="251" spans="2:65" s="1" customFormat="1" ht="24.15" customHeight="1">
      <c r="B251" s="31"/>
      <c r="C251" s="127" t="s">
        <v>431</v>
      </c>
      <c r="D251" s="127" t="s">
        <v>189</v>
      </c>
      <c r="E251" s="128" t="s">
        <v>2223</v>
      </c>
      <c r="F251" s="129" t="s">
        <v>2224</v>
      </c>
      <c r="G251" s="130" t="s">
        <v>192</v>
      </c>
      <c r="H251" s="131">
        <v>70.972999999999999</v>
      </c>
      <c r="I251" s="132"/>
      <c r="J251" s="133">
        <f>ROUND(I251*H251,2)</f>
        <v>0</v>
      </c>
      <c r="K251" s="129" t="s">
        <v>193</v>
      </c>
      <c r="L251" s="31"/>
      <c r="M251" s="134" t="s">
        <v>19</v>
      </c>
      <c r="N251" s="135" t="s">
        <v>47</v>
      </c>
      <c r="P251" s="136">
        <f>O251*H251</f>
        <v>0</v>
      </c>
      <c r="Q251" s="136">
        <v>2.3199999999999998E-2</v>
      </c>
      <c r="R251" s="136">
        <f>Q251*H251</f>
        <v>1.6465736</v>
      </c>
      <c r="S251" s="136">
        <v>0</v>
      </c>
      <c r="T251" s="137">
        <f>S251*H251</f>
        <v>0</v>
      </c>
      <c r="AR251" s="138" t="s">
        <v>194</v>
      </c>
      <c r="AT251" s="138" t="s">
        <v>189</v>
      </c>
      <c r="AU251" s="138" t="s">
        <v>86</v>
      </c>
      <c r="AY251" s="16" t="s">
        <v>187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84</v>
      </c>
      <c r="BK251" s="139">
        <f>ROUND(I251*H251,2)</f>
        <v>0</v>
      </c>
      <c r="BL251" s="16" t="s">
        <v>194</v>
      </c>
      <c r="BM251" s="138" t="s">
        <v>2225</v>
      </c>
    </row>
    <row r="252" spans="2:65" s="1" customFormat="1" ht="28.8">
      <c r="B252" s="31"/>
      <c r="D252" s="140" t="s">
        <v>196</v>
      </c>
      <c r="F252" s="141" t="s">
        <v>2226</v>
      </c>
      <c r="I252" s="142"/>
      <c r="L252" s="31"/>
      <c r="M252" s="143"/>
      <c r="T252" s="52"/>
      <c r="AT252" s="16" t="s">
        <v>196</v>
      </c>
      <c r="AU252" s="16" t="s">
        <v>86</v>
      </c>
    </row>
    <row r="253" spans="2:65" s="1" customFormat="1">
      <c r="B253" s="31"/>
      <c r="D253" s="144" t="s">
        <v>198</v>
      </c>
      <c r="F253" s="145" t="s">
        <v>2227</v>
      </c>
      <c r="I253" s="142"/>
      <c r="L253" s="31"/>
      <c r="M253" s="143"/>
      <c r="T253" s="52"/>
      <c r="AT253" s="16" t="s">
        <v>198</v>
      </c>
      <c r="AU253" s="16" t="s">
        <v>86</v>
      </c>
    </row>
    <row r="254" spans="2:65" s="12" customFormat="1">
      <c r="B254" s="146"/>
      <c r="D254" s="140" t="s">
        <v>200</v>
      </c>
      <c r="E254" s="147" t="s">
        <v>19</v>
      </c>
      <c r="F254" s="148" t="s">
        <v>2228</v>
      </c>
      <c r="H254" s="149">
        <v>70.972999999999999</v>
      </c>
      <c r="I254" s="150"/>
      <c r="L254" s="146"/>
      <c r="M254" s="151"/>
      <c r="T254" s="152"/>
      <c r="AT254" s="147" t="s">
        <v>200</v>
      </c>
      <c r="AU254" s="147" t="s">
        <v>86</v>
      </c>
      <c r="AV254" s="12" t="s">
        <v>86</v>
      </c>
      <c r="AW254" s="12" t="s">
        <v>37</v>
      </c>
      <c r="AX254" s="12" t="s">
        <v>84</v>
      </c>
      <c r="AY254" s="147" t="s">
        <v>187</v>
      </c>
    </row>
    <row r="255" spans="2:65" s="11" customFormat="1" ht="22.8" customHeight="1">
      <c r="B255" s="115"/>
      <c r="D255" s="116" t="s">
        <v>75</v>
      </c>
      <c r="E255" s="125" t="s">
        <v>243</v>
      </c>
      <c r="F255" s="125" t="s">
        <v>420</v>
      </c>
      <c r="I255" s="118"/>
      <c r="J255" s="126">
        <f>BK255</f>
        <v>0</v>
      </c>
      <c r="L255" s="115"/>
      <c r="M255" s="120"/>
      <c r="P255" s="121">
        <f>SUM(P256:P286)</f>
        <v>0</v>
      </c>
      <c r="R255" s="121">
        <f>SUM(R256:R286)</f>
        <v>5.4085600000000005E-2</v>
      </c>
      <c r="T255" s="122">
        <f>SUM(T256:T286)</f>
        <v>0</v>
      </c>
      <c r="AR255" s="116" t="s">
        <v>84</v>
      </c>
      <c r="AT255" s="123" t="s">
        <v>75</v>
      </c>
      <c r="AU255" s="123" t="s">
        <v>84</v>
      </c>
      <c r="AY255" s="116" t="s">
        <v>187</v>
      </c>
      <c r="BK255" s="124">
        <f>SUM(BK256:BK286)</f>
        <v>0</v>
      </c>
    </row>
    <row r="256" spans="2:65" s="1" customFormat="1" ht="33" customHeight="1">
      <c r="B256" s="31"/>
      <c r="C256" s="127" t="s">
        <v>437</v>
      </c>
      <c r="D256" s="127" t="s">
        <v>189</v>
      </c>
      <c r="E256" s="128" t="s">
        <v>2229</v>
      </c>
      <c r="F256" s="129" t="s">
        <v>2230</v>
      </c>
      <c r="G256" s="130" t="s">
        <v>460</v>
      </c>
      <c r="H256" s="131">
        <v>10.3</v>
      </c>
      <c r="I256" s="132"/>
      <c r="J256" s="133">
        <f>ROUND(I256*H256,2)</f>
        <v>0</v>
      </c>
      <c r="K256" s="129" t="s">
        <v>193</v>
      </c>
      <c r="L256" s="31"/>
      <c r="M256" s="134" t="s">
        <v>19</v>
      </c>
      <c r="N256" s="135" t="s">
        <v>47</v>
      </c>
      <c r="P256" s="136">
        <f>O256*H256</f>
        <v>0</v>
      </c>
      <c r="Q256" s="136">
        <v>1.0000000000000001E-5</v>
      </c>
      <c r="R256" s="136">
        <f>Q256*H256</f>
        <v>1.0300000000000001E-4</v>
      </c>
      <c r="S256" s="136">
        <v>0</v>
      </c>
      <c r="T256" s="137">
        <f>S256*H256</f>
        <v>0</v>
      </c>
      <c r="AR256" s="138" t="s">
        <v>194</v>
      </c>
      <c r="AT256" s="138" t="s">
        <v>189</v>
      </c>
      <c r="AU256" s="138" t="s">
        <v>86</v>
      </c>
      <c r="AY256" s="16" t="s">
        <v>187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84</v>
      </c>
      <c r="BK256" s="139">
        <f>ROUND(I256*H256,2)</f>
        <v>0</v>
      </c>
      <c r="BL256" s="16" t="s">
        <v>194</v>
      </c>
      <c r="BM256" s="138" t="s">
        <v>2231</v>
      </c>
    </row>
    <row r="257" spans="2:65" s="1" customFormat="1" ht="28.8">
      <c r="B257" s="31"/>
      <c r="D257" s="140" t="s">
        <v>196</v>
      </c>
      <c r="F257" s="141" t="s">
        <v>2232</v>
      </c>
      <c r="I257" s="142"/>
      <c r="L257" s="31"/>
      <c r="M257" s="143"/>
      <c r="T257" s="52"/>
      <c r="AT257" s="16" t="s">
        <v>196</v>
      </c>
      <c r="AU257" s="16" t="s">
        <v>86</v>
      </c>
    </row>
    <row r="258" spans="2:65" s="1" customFormat="1">
      <c r="B258" s="31"/>
      <c r="D258" s="144" t="s">
        <v>198</v>
      </c>
      <c r="F258" s="145" t="s">
        <v>2233</v>
      </c>
      <c r="I258" s="142"/>
      <c r="L258" s="31"/>
      <c r="M258" s="143"/>
      <c r="T258" s="52"/>
      <c r="AT258" s="16" t="s">
        <v>198</v>
      </c>
      <c r="AU258" s="16" t="s">
        <v>86</v>
      </c>
    </row>
    <row r="259" spans="2:65" s="12" customFormat="1">
      <c r="B259" s="146"/>
      <c r="D259" s="140" t="s">
        <v>200</v>
      </c>
      <c r="E259" s="147" t="s">
        <v>19</v>
      </c>
      <c r="F259" s="148" t="s">
        <v>2234</v>
      </c>
      <c r="H259" s="149">
        <v>10.3</v>
      </c>
      <c r="I259" s="150"/>
      <c r="L259" s="146"/>
      <c r="M259" s="151"/>
      <c r="T259" s="152"/>
      <c r="AT259" s="147" t="s">
        <v>200</v>
      </c>
      <c r="AU259" s="147" t="s">
        <v>86</v>
      </c>
      <c r="AV259" s="12" t="s">
        <v>86</v>
      </c>
      <c r="AW259" s="12" t="s">
        <v>37</v>
      </c>
      <c r="AX259" s="12" t="s">
        <v>84</v>
      </c>
      <c r="AY259" s="147" t="s">
        <v>187</v>
      </c>
    </row>
    <row r="260" spans="2:65" s="1" customFormat="1" ht="16.5" customHeight="1">
      <c r="B260" s="31"/>
      <c r="C260" s="160" t="s">
        <v>443</v>
      </c>
      <c r="D260" s="160" t="s">
        <v>267</v>
      </c>
      <c r="E260" s="161" t="s">
        <v>2235</v>
      </c>
      <c r="F260" s="162" t="s">
        <v>2236</v>
      </c>
      <c r="G260" s="163" t="s">
        <v>460</v>
      </c>
      <c r="H260" s="164">
        <v>10.609</v>
      </c>
      <c r="I260" s="165"/>
      <c r="J260" s="166">
        <f>ROUND(I260*H260,2)</f>
        <v>0</v>
      </c>
      <c r="K260" s="162" t="s">
        <v>193</v>
      </c>
      <c r="L260" s="167"/>
      <c r="M260" s="168" t="s">
        <v>19</v>
      </c>
      <c r="N260" s="169" t="s">
        <v>47</v>
      </c>
      <c r="P260" s="136">
        <f>O260*H260</f>
        <v>0</v>
      </c>
      <c r="Q260" s="136">
        <v>1.4E-3</v>
      </c>
      <c r="R260" s="136">
        <f>Q260*H260</f>
        <v>1.4852600000000001E-2</v>
      </c>
      <c r="S260" s="136">
        <v>0</v>
      </c>
      <c r="T260" s="137">
        <f>S260*H260</f>
        <v>0</v>
      </c>
      <c r="AR260" s="138" t="s">
        <v>243</v>
      </c>
      <c r="AT260" s="138" t="s">
        <v>267</v>
      </c>
      <c r="AU260" s="138" t="s">
        <v>86</v>
      </c>
      <c r="AY260" s="16" t="s">
        <v>187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84</v>
      </c>
      <c r="BK260" s="139">
        <f>ROUND(I260*H260,2)</f>
        <v>0</v>
      </c>
      <c r="BL260" s="16" t="s">
        <v>194</v>
      </c>
      <c r="BM260" s="138" t="s">
        <v>2237</v>
      </c>
    </row>
    <row r="261" spans="2:65" s="1" customFormat="1">
      <c r="B261" s="31"/>
      <c r="D261" s="140" t="s">
        <v>196</v>
      </c>
      <c r="F261" s="141" t="s">
        <v>2236</v>
      </c>
      <c r="I261" s="142"/>
      <c r="L261" s="31"/>
      <c r="M261" s="143"/>
      <c r="T261" s="52"/>
      <c r="AT261" s="16" t="s">
        <v>196</v>
      </c>
      <c r="AU261" s="16" t="s">
        <v>86</v>
      </c>
    </row>
    <row r="262" spans="2:65" s="12" customFormat="1">
      <c r="B262" s="146"/>
      <c r="D262" s="140" t="s">
        <v>200</v>
      </c>
      <c r="F262" s="148" t="s">
        <v>2238</v>
      </c>
      <c r="H262" s="149">
        <v>10.609</v>
      </c>
      <c r="I262" s="150"/>
      <c r="L262" s="146"/>
      <c r="M262" s="151"/>
      <c r="T262" s="152"/>
      <c r="AT262" s="147" t="s">
        <v>200</v>
      </c>
      <c r="AU262" s="147" t="s">
        <v>86</v>
      </c>
      <c r="AV262" s="12" t="s">
        <v>86</v>
      </c>
      <c r="AW262" s="12" t="s">
        <v>4</v>
      </c>
      <c r="AX262" s="12" t="s">
        <v>84</v>
      </c>
      <c r="AY262" s="147" t="s">
        <v>187</v>
      </c>
    </row>
    <row r="263" spans="2:65" s="1" customFormat="1" ht="33" customHeight="1">
      <c r="B263" s="31"/>
      <c r="C263" s="127" t="s">
        <v>447</v>
      </c>
      <c r="D263" s="127" t="s">
        <v>189</v>
      </c>
      <c r="E263" s="128" t="s">
        <v>2239</v>
      </c>
      <c r="F263" s="129" t="s">
        <v>2240</v>
      </c>
      <c r="G263" s="130" t="s">
        <v>320</v>
      </c>
      <c r="H263" s="131">
        <v>5</v>
      </c>
      <c r="I263" s="132"/>
      <c r="J263" s="133">
        <f>ROUND(I263*H263,2)</f>
        <v>0</v>
      </c>
      <c r="K263" s="129" t="s">
        <v>193</v>
      </c>
      <c r="L263" s="31"/>
      <c r="M263" s="134" t="s">
        <v>19</v>
      </c>
      <c r="N263" s="135" t="s">
        <v>47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194</v>
      </c>
      <c r="AT263" s="138" t="s">
        <v>189</v>
      </c>
      <c r="AU263" s="138" t="s">
        <v>86</v>
      </c>
      <c r="AY263" s="16" t="s">
        <v>187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84</v>
      </c>
      <c r="BK263" s="139">
        <f>ROUND(I263*H263,2)</f>
        <v>0</v>
      </c>
      <c r="BL263" s="16" t="s">
        <v>194</v>
      </c>
      <c r="BM263" s="138" t="s">
        <v>2241</v>
      </c>
    </row>
    <row r="264" spans="2:65" s="1" customFormat="1" ht="28.8">
      <c r="B264" s="31"/>
      <c r="D264" s="140" t="s">
        <v>196</v>
      </c>
      <c r="F264" s="141" t="s">
        <v>2242</v>
      </c>
      <c r="I264" s="142"/>
      <c r="L264" s="31"/>
      <c r="M264" s="143"/>
      <c r="T264" s="52"/>
      <c r="AT264" s="16" t="s">
        <v>196</v>
      </c>
      <c r="AU264" s="16" t="s">
        <v>86</v>
      </c>
    </row>
    <row r="265" spans="2:65" s="1" customFormat="1">
      <c r="B265" s="31"/>
      <c r="D265" s="144" t="s">
        <v>198</v>
      </c>
      <c r="F265" s="145" t="s">
        <v>2243</v>
      </c>
      <c r="I265" s="142"/>
      <c r="L265" s="31"/>
      <c r="M265" s="143"/>
      <c r="T265" s="52"/>
      <c r="AT265" s="16" t="s">
        <v>198</v>
      </c>
      <c r="AU265" s="16" t="s">
        <v>86</v>
      </c>
    </row>
    <row r="266" spans="2:65" s="12" customFormat="1">
      <c r="B266" s="146"/>
      <c r="D266" s="140" t="s">
        <v>200</v>
      </c>
      <c r="E266" s="147" t="s">
        <v>19</v>
      </c>
      <c r="F266" s="148" t="s">
        <v>2244</v>
      </c>
      <c r="H266" s="149">
        <v>5</v>
      </c>
      <c r="I266" s="150"/>
      <c r="L266" s="146"/>
      <c r="M266" s="151"/>
      <c r="T266" s="152"/>
      <c r="AT266" s="147" t="s">
        <v>200</v>
      </c>
      <c r="AU266" s="147" t="s">
        <v>86</v>
      </c>
      <c r="AV266" s="12" t="s">
        <v>86</v>
      </c>
      <c r="AW266" s="12" t="s">
        <v>37</v>
      </c>
      <c r="AX266" s="12" t="s">
        <v>84</v>
      </c>
      <c r="AY266" s="147" t="s">
        <v>187</v>
      </c>
    </row>
    <row r="267" spans="2:65" s="1" customFormat="1" ht="16.5" customHeight="1">
      <c r="B267" s="31"/>
      <c r="C267" s="160" t="s">
        <v>451</v>
      </c>
      <c r="D267" s="160" t="s">
        <v>267</v>
      </c>
      <c r="E267" s="161" t="s">
        <v>2245</v>
      </c>
      <c r="F267" s="162" t="s">
        <v>2246</v>
      </c>
      <c r="G267" s="163" t="s">
        <v>320</v>
      </c>
      <c r="H267" s="164">
        <v>1</v>
      </c>
      <c r="I267" s="165"/>
      <c r="J267" s="166">
        <f>ROUND(I267*H267,2)</f>
        <v>0</v>
      </c>
      <c r="K267" s="162" t="s">
        <v>193</v>
      </c>
      <c r="L267" s="167"/>
      <c r="M267" s="168" t="s">
        <v>19</v>
      </c>
      <c r="N267" s="169" t="s">
        <v>47</v>
      </c>
      <c r="P267" s="136">
        <f>O267*H267</f>
        <v>0</v>
      </c>
      <c r="Q267" s="136">
        <v>2.5999999999999998E-4</v>
      </c>
      <c r="R267" s="136">
        <f>Q267*H267</f>
        <v>2.5999999999999998E-4</v>
      </c>
      <c r="S267" s="136">
        <v>0</v>
      </c>
      <c r="T267" s="137">
        <f>S267*H267</f>
        <v>0</v>
      </c>
      <c r="AR267" s="138" t="s">
        <v>243</v>
      </c>
      <c r="AT267" s="138" t="s">
        <v>267</v>
      </c>
      <c r="AU267" s="138" t="s">
        <v>86</v>
      </c>
      <c r="AY267" s="16" t="s">
        <v>187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84</v>
      </c>
      <c r="BK267" s="139">
        <f>ROUND(I267*H267,2)</f>
        <v>0</v>
      </c>
      <c r="BL267" s="16" t="s">
        <v>194</v>
      </c>
      <c r="BM267" s="138" t="s">
        <v>2247</v>
      </c>
    </row>
    <row r="268" spans="2:65" s="1" customFormat="1">
      <c r="B268" s="31"/>
      <c r="D268" s="140" t="s">
        <v>196</v>
      </c>
      <c r="F268" s="141" t="s">
        <v>2246</v>
      </c>
      <c r="I268" s="142"/>
      <c r="L268" s="31"/>
      <c r="M268" s="143"/>
      <c r="T268" s="52"/>
      <c r="AT268" s="16" t="s">
        <v>196</v>
      </c>
      <c r="AU268" s="16" t="s">
        <v>86</v>
      </c>
    </row>
    <row r="269" spans="2:65" s="12" customFormat="1">
      <c r="B269" s="146"/>
      <c r="D269" s="140" t="s">
        <v>200</v>
      </c>
      <c r="E269" s="147" t="s">
        <v>19</v>
      </c>
      <c r="F269" s="148" t="s">
        <v>84</v>
      </c>
      <c r="H269" s="149">
        <v>1</v>
      </c>
      <c r="I269" s="150"/>
      <c r="L269" s="146"/>
      <c r="M269" s="151"/>
      <c r="T269" s="152"/>
      <c r="AT269" s="147" t="s">
        <v>200</v>
      </c>
      <c r="AU269" s="147" t="s">
        <v>86</v>
      </c>
      <c r="AV269" s="12" t="s">
        <v>86</v>
      </c>
      <c r="AW269" s="12" t="s">
        <v>37</v>
      </c>
      <c r="AX269" s="12" t="s">
        <v>84</v>
      </c>
      <c r="AY269" s="147" t="s">
        <v>187</v>
      </c>
    </row>
    <row r="270" spans="2:65" s="1" customFormat="1" ht="16.5" customHeight="1">
      <c r="B270" s="31"/>
      <c r="C270" s="160" t="s">
        <v>457</v>
      </c>
      <c r="D270" s="160" t="s">
        <v>267</v>
      </c>
      <c r="E270" s="161" t="s">
        <v>2248</v>
      </c>
      <c r="F270" s="162" t="s">
        <v>2249</v>
      </c>
      <c r="G270" s="163" t="s">
        <v>320</v>
      </c>
      <c r="H270" s="164">
        <v>4</v>
      </c>
      <c r="I270" s="165"/>
      <c r="J270" s="166">
        <f>ROUND(I270*H270,2)</f>
        <v>0</v>
      </c>
      <c r="K270" s="162" t="s">
        <v>193</v>
      </c>
      <c r="L270" s="167"/>
      <c r="M270" s="168" t="s">
        <v>19</v>
      </c>
      <c r="N270" s="169" t="s">
        <v>47</v>
      </c>
      <c r="P270" s="136">
        <f>O270*H270</f>
        <v>0</v>
      </c>
      <c r="Q270" s="136">
        <v>2.7999999999999998E-4</v>
      </c>
      <c r="R270" s="136">
        <f>Q270*H270</f>
        <v>1.1199999999999999E-3</v>
      </c>
      <c r="S270" s="136">
        <v>0</v>
      </c>
      <c r="T270" s="137">
        <f>S270*H270</f>
        <v>0</v>
      </c>
      <c r="AR270" s="138" t="s">
        <v>243</v>
      </c>
      <c r="AT270" s="138" t="s">
        <v>267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194</v>
      </c>
      <c r="BM270" s="138" t="s">
        <v>2250</v>
      </c>
    </row>
    <row r="271" spans="2:65" s="1" customFormat="1">
      <c r="B271" s="31"/>
      <c r="D271" s="140" t="s">
        <v>196</v>
      </c>
      <c r="F271" s="141" t="s">
        <v>2249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2" customFormat="1">
      <c r="B272" s="146"/>
      <c r="D272" s="140" t="s">
        <v>200</v>
      </c>
      <c r="E272" s="147" t="s">
        <v>19</v>
      </c>
      <c r="F272" s="148" t="s">
        <v>2251</v>
      </c>
      <c r="H272" s="149">
        <v>4</v>
      </c>
      <c r="I272" s="150"/>
      <c r="L272" s="146"/>
      <c r="M272" s="151"/>
      <c r="T272" s="152"/>
      <c r="AT272" s="147" t="s">
        <v>200</v>
      </c>
      <c r="AU272" s="147" t="s">
        <v>86</v>
      </c>
      <c r="AV272" s="12" t="s">
        <v>86</v>
      </c>
      <c r="AW272" s="12" t="s">
        <v>37</v>
      </c>
      <c r="AX272" s="12" t="s">
        <v>84</v>
      </c>
      <c r="AY272" s="147" t="s">
        <v>187</v>
      </c>
    </row>
    <row r="273" spans="2:65" s="1" customFormat="1" ht="33" customHeight="1">
      <c r="B273" s="31"/>
      <c r="C273" s="127" t="s">
        <v>464</v>
      </c>
      <c r="D273" s="127" t="s">
        <v>189</v>
      </c>
      <c r="E273" s="128" t="s">
        <v>2252</v>
      </c>
      <c r="F273" s="129" t="s">
        <v>2253</v>
      </c>
      <c r="G273" s="130" t="s">
        <v>320</v>
      </c>
      <c r="H273" s="131">
        <v>2</v>
      </c>
      <c r="I273" s="132"/>
      <c r="J273" s="133">
        <f>ROUND(I273*H273,2)</f>
        <v>0</v>
      </c>
      <c r="K273" s="129" t="s">
        <v>193</v>
      </c>
      <c r="L273" s="31"/>
      <c r="M273" s="134" t="s">
        <v>19</v>
      </c>
      <c r="N273" s="135" t="s">
        <v>47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194</v>
      </c>
      <c r="AT273" s="138" t="s">
        <v>189</v>
      </c>
      <c r="AU273" s="138" t="s">
        <v>86</v>
      </c>
      <c r="AY273" s="16" t="s">
        <v>187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84</v>
      </c>
      <c r="BK273" s="139">
        <f>ROUND(I273*H273,2)</f>
        <v>0</v>
      </c>
      <c r="BL273" s="16" t="s">
        <v>194</v>
      </c>
      <c r="BM273" s="138" t="s">
        <v>2254</v>
      </c>
    </row>
    <row r="274" spans="2:65" s="1" customFormat="1" ht="28.8">
      <c r="B274" s="31"/>
      <c r="D274" s="140" t="s">
        <v>196</v>
      </c>
      <c r="F274" s="141" t="s">
        <v>2255</v>
      </c>
      <c r="I274" s="142"/>
      <c r="L274" s="31"/>
      <c r="M274" s="143"/>
      <c r="T274" s="52"/>
      <c r="AT274" s="16" t="s">
        <v>196</v>
      </c>
      <c r="AU274" s="16" t="s">
        <v>86</v>
      </c>
    </row>
    <row r="275" spans="2:65" s="1" customFormat="1">
      <c r="B275" s="31"/>
      <c r="D275" s="144" t="s">
        <v>198</v>
      </c>
      <c r="F275" s="145" t="s">
        <v>2256</v>
      </c>
      <c r="I275" s="142"/>
      <c r="L275" s="31"/>
      <c r="M275" s="143"/>
      <c r="T275" s="52"/>
      <c r="AT275" s="16" t="s">
        <v>198</v>
      </c>
      <c r="AU275" s="16" t="s">
        <v>86</v>
      </c>
    </row>
    <row r="276" spans="2:65" s="12" customFormat="1">
      <c r="B276" s="146"/>
      <c r="D276" s="140" t="s">
        <v>200</v>
      </c>
      <c r="E276" s="147" t="s">
        <v>19</v>
      </c>
      <c r="F276" s="148" t="s">
        <v>86</v>
      </c>
      <c r="H276" s="149">
        <v>2</v>
      </c>
      <c r="I276" s="150"/>
      <c r="L276" s="146"/>
      <c r="M276" s="151"/>
      <c r="T276" s="152"/>
      <c r="AT276" s="147" t="s">
        <v>200</v>
      </c>
      <c r="AU276" s="147" t="s">
        <v>86</v>
      </c>
      <c r="AV276" s="12" t="s">
        <v>86</v>
      </c>
      <c r="AW276" s="12" t="s">
        <v>37</v>
      </c>
      <c r="AX276" s="12" t="s">
        <v>84</v>
      </c>
      <c r="AY276" s="147" t="s">
        <v>187</v>
      </c>
    </row>
    <row r="277" spans="2:65" s="1" customFormat="1" ht="16.5" customHeight="1">
      <c r="B277" s="31"/>
      <c r="C277" s="160" t="s">
        <v>468</v>
      </c>
      <c r="D277" s="160" t="s">
        <v>267</v>
      </c>
      <c r="E277" s="161" t="s">
        <v>2257</v>
      </c>
      <c r="F277" s="162" t="s">
        <v>2258</v>
      </c>
      <c r="G277" s="163" t="s">
        <v>320</v>
      </c>
      <c r="H277" s="164">
        <v>2</v>
      </c>
      <c r="I277" s="165"/>
      <c r="J277" s="166">
        <f>ROUND(I277*H277,2)</f>
        <v>0</v>
      </c>
      <c r="K277" s="162" t="s">
        <v>193</v>
      </c>
      <c r="L277" s="167"/>
      <c r="M277" s="168" t="s">
        <v>19</v>
      </c>
      <c r="N277" s="169" t="s">
        <v>47</v>
      </c>
      <c r="P277" s="136">
        <f>O277*H277</f>
        <v>0</v>
      </c>
      <c r="Q277" s="136">
        <v>6.2E-4</v>
      </c>
      <c r="R277" s="136">
        <f>Q277*H277</f>
        <v>1.24E-3</v>
      </c>
      <c r="S277" s="136">
        <v>0</v>
      </c>
      <c r="T277" s="137">
        <f>S277*H277</f>
        <v>0</v>
      </c>
      <c r="AR277" s="138" t="s">
        <v>243</v>
      </c>
      <c r="AT277" s="138" t="s">
        <v>267</v>
      </c>
      <c r="AU277" s="138" t="s">
        <v>86</v>
      </c>
      <c r="AY277" s="16" t="s">
        <v>187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84</v>
      </c>
      <c r="BK277" s="139">
        <f>ROUND(I277*H277,2)</f>
        <v>0</v>
      </c>
      <c r="BL277" s="16" t="s">
        <v>194</v>
      </c>
      <c r="BM277" s="138" t="s">
        <v>2259</v>
      </c>
    </row>
    <row r="278" spans="2:65" s="1" customFormat="1">
      <c r="B278" s="31"/>
      <c r="D278" s="140" t="s">
        <v>196</v>
      </c>
      <c r="F278" s="141" t="s">
        <v>2258</v>
      </c>
      <c r="I278" s="142"/>
      <c r="L278" s="31"/>
      <c r="M278" s="143"/>
      <c r="T278" s="52"/>
      <c r="AT278" s="16" t="s">
        <v>196</v>
      </c>
      <c r="AU278" s="16" t="s">
        <v>86</v>
      </c>
    </row>
    <row r="279" spans="2:65" s="1" customFormat="1" ht="24.15" customHeight="1">
      <c r="B279" s="31"/>
      <c r="C279" s="127" t="s">
        <v>474</v>
      </c>
      <c r="D279" s="127" t="s">
        <v>189</v>
      </c>
      <c r="E279" s="128" t="s">
        <v>2260</v>
      </c>
      <c r="F279" s="129" t="s">
        <v>2261</v>
      </c>
      <c r="G279" s="130" t="s">
        <v>320</v>
      </c>
      <c r="H279" s="131">
        <v>1</v>
      </c>
      <c r="I279" s="132"/>
      <c r="J279" s="133">
        <f>ROUND(I279*H279,2)</f>
        <v>0</v>
      </c>
      <c r="K279" s="129" t="s">
        <v>193</v>
      </c>
      <c r="L279" s="31"/>
      <c r="M279" s="134" t="s">
        <v>19</v>
      </c>
      <c r="N279" s="135" t="s">
        <v>47</v>
      </c>
      <c r="P279" s="136">
        <f>O279*H279</f>
        <v>0</v>
      </c>
      <c r="Q279" s="136">
        <v>3.3610000000000001E-2</v>
      </c>
      <c r="R279" s="136">
        <f>Q279*H279</f>
        <v>3.3610000000000001E-2</v>
      </c>
      <c r="S279" s="136">
        <v>0</v>
      </c>
      <c r="T279" s="137">
        <f>S279*H279</f>
        <v>0</v>
      </c>
      <c r="AR279" s="138" t="s">
        <v>194</v>
      </c>
      <c r="AT279" s="138" t="s">
        <v>189</v>
      </c>
      <c r="AU279" s="138" t="s">
        <v>86</v>
      </c>
      <c r="AY279" s="16" t="s">
        <v>187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84</v>
      </c>
      <c r="BK279" s="139">
        <f>ROUND(I279*H279,2)</f>
        <v>0</v>
      </c>
      <c r="BL279" s="16" t="s">
        <v>194</v>
      </c>
      <c r="BM279" s="138" t="s">
        <v>2262</v>
      </c>
    </row>
    <row r="280" spans="2:65" s="1" customFormat="1" ht="28.8">
      <c r="B280" s="31"/>
      <c r="D280" s="140" t="s">
        <v>196</v>
      </c>
      <c r="F280" s="141" t="s">
        <v>2263</v>
      </c>
      <c r="I280" s="142"/>
      <c r="L280" s="31"/>
      <c r="M280" s="143"/>
      <c r="T280" s="52"/>
      <c r="AT280" s="16" t="s">
        <v>196</v>
      </c>
      <c r="AU280" s="16" t="s">
        <v>86</v>
      </c>
    </row>
    <row r="281" spans="2:65" s="1" customFormat="1">
      <c r="B281" s="31"/>
      <c r="D281" s="144" t="s">
        <v>198</v>
      </c>
      <c r="F281" s="145" t="s">
        <v>2264</v>
      </c>
      <c r="I281" s="142"/>
      <c r="L281" s="31"/>
      <c r="M281" s="143"/>
      <c r="T281" s="52"/>
      <c r="AT281" s="16" t="s">
        <v>198</v>
      </c>
      <c r="AU281" s="16" t="s">
        <v>86</v>
      </c>
    </row>
    <row r="282" spans="2:65" s="12" customFormat="1">
      <c r="B282" s="146"/>
      <c r="D282" s="140" t="s">
        <v>200</v>
      </c>
      <c r="E282" s="147" t="s">
        <v>19</v>
      </c>
      <c r="F282" s="148" t="s">
        <v>84</v>
      </c>
      <c r="H282" s="149">
        <v>1</v>
      </c>
      <c r="I282" s="150"/>
      <c r="L282" s="146"/>
      <c r="M282" s="151"/>
      <c r="T282" s="152"/>
      <c r="AT282" s="147" t="s">
        <v>200</v>
      </c>
      <c r="AU282" s="147" t="s">
        <v>86</v>
      </c>
      <c r="AV282" s="12" t="s">
        <v>86</v>
      </c>
      <c r="AW282" s="12" t="s">
        <v>37</v>
      </c>
      <c r="AX282" s="12" t="s">
        <v>84</v>
      </c>
      <c r="AY282" s="147" t="s">
        <v>187</v>
      </c>
    </row>
    <row r="283" spans="2:65" s="1" customFormat="1" ht="37.799999999999997" customHeight="1">
      <c r="B283" s="31"/>
      <c r="C283" s="127" t="s">
        <v>478</v>
      </c>
      <c r="D283" s="127" t="s">
        <v>189</v>
      </c>
      <c r="E283" s="128" t="s">
        <v>2265</v>
      </c>
      <c r="F283" s="129" t="s">
        <v>2266</v>
      </c>
      <c r="G283" s="130" t="s">
        <v>320</v>
      </c>
      <c r="H283" s="131">
        <v>1</v>
      </c>
      <c r="I283" s="132"/>
      <c r="J283" s="133">
        <f>ROUND(I283*H283,2)</f>
        <v>0</v>
      </c>
      <c r="K283" s="129" t="s">
        <v>193</v>
      </c>
      <c r="L283" s="31"/>
      <c r="M283" s="134" t="s">
        <v>19</v>
      </c>
      <c r="N283" s="135" t="s">
        <v>47</v>
      </c>
      <c r="P283" s="136">
        <f>O283*H283</f>
        <v>0</v>
      </c>
      <c r="Q283" s="136">
        <v>2.8999999999999998E-3</v>
      </c>
      <c r="R283" s="136">
        <f>Q283*H283</f>
        <v>2.8999999999999998E-3</v>
      </c>
      <c r="S283" s="136">
        <v>0</v>
      </c>
      <c r="T283" s="137">
        <f>S283*H283</f>
        <v>0</v>
      </c>
      <c r="AR283" s="138" t="s">
        <v>194</v>
      </c>
      <c r="AT283" s="138" t="s">
        <v>189</v>
      </c>
      <c r="AU283" s="138" t="s">
        <v>86</v>
      </c>
      <c r="AY283" s="16" t="s">
        <v>187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84</v>
      </c>
      <c r="BK283" s="139">
        <f>ROUND(I283*H283,2)</f>
        <v>0</v>
      </c>
      <c r="BL283" s="16" t="s">
        <v>194</v>
      </c>
      <c r="BM283" s="138" t="s">
        <v>2267</v>
      </c>
    </row>
    <row r="284" spans="2:65" s="1" customFormat="1" ht="28.8">
      <c r="B284" s="31"/>
      <c r="D284" s="140" t="s">
        <v>196</v>
      </c>
      <c r="F284" s="141" t="s">
        <v>2268</v>
      </c>
      <c r="I284" s="142"/>
      <c r="L284" s="31"/>
      <c r="M284" s="143"/>
      <c r="T284" s="52"/>
      <c r="AT284" s="16" t="s">
        <v>196</v>
      </c>
      <c r="AU284" s="16" t="s">
        <v>86</v>
      </c>
    </row>
    <row r="285" spans="2:65" s="1" customFormat="1">
      <c r="B285" s="31"/>
      <c r="D285" s="144" t="s">
        <v>198</v>
      </c>
      <c r="F285" s="145" t="s">
        <v>2269</v>
      </c>
      <c r="I285" s="142"/>
      <c r="L285" s="31"/>
      <c r="M285" s="143"/>
      <c r="T285" s="52"/>
      <c r="AT285" s="16" t="s">
        <v>198</v>
      </c>
      <c r="AU285" s="16" t="s">
        <v>86</v>
      </c>
    </row>
    <row r="286" spans="2:65" s="12" customFormat="1">
      <c r="B286" s="146"/>
      <c r="D286" s="140" t="s">
        <v>200</v>
      </c>
      <c r="E286" s="147" t="s">
        <v>19</v>
      </c>
      <c r="F286" s="148" t="s">
        <v>84</v>
      </c>
      <c r="H286" s="149">
        <v>1</v>
      </c>
      <c r="I286" s="150"/>
      <c r="L286" s="146"/>
      <c r="M286" s="151"/>
      <c r="T286" s="152"/>
      <c r="AT286" s="147" t="s">
        <v>200</v>
      </c>
      <c r="AU286" s="147" t="s">
        <v>86</v>
      </c>
      <c r="AV286" s="12" t="s">
        <v>86</v>
      </c>
      <c r="AW286" s="12" t="s">
        <v>37</v>
      </c>
      <c r="AX286" s="12" t="s">
        <v>84</v>
      </c>
      <c r="AY286" s="147" t="s">
        <v>187</v>
      </c>
    </row>
    <row r="287" spans="2:65" s="11" customFormat="1" ht="22.8" customHeight="1">
      <c r="B287" s="115"/>
      <c r="D287" s="116" t="s">
        <v>75</v>
      </c>
      <c r="E287" s="125" t="s">
        <v>252</v>
      </c>
      <c r="F287" s="125" t="s">
        <v>577</v>
      </c>
      <c r="I287" s="118"/>
      <c r="J287" s="126">
        <f>BK287</f>
        <v>0</v>
      </c>
      <c r="L287" s="115"/>
      <c r="M287" s="120"/>
      <c r="P287" s="121">
        <f>SUM(P288:P357)</f>
        <v>0</v>
      </c>
      <c r="R287" s="121">
        <f>SUM(R288:R357)</f>
        <v>2.4532099999999994</v>
      </c>
      <c r="T287" s="122">
        <f>SUM(T288:T357)</f>
        <v>56.77555000000001</v>
      </c>
      <c r="AR287" s="116" t="s">
        <v>84</v>
      </c>
      <c r="AT287" s="123" t="s">
        <v>75</v>
      </c>
      <c r="AU287" s="123" t="s">
        <v>84</v>
      </c>
      <c r="AY287" s="116" t="s">
        <v>187</v>
      </c>
      <c r="BK287" s="124">
        <f>SUM(BK288:BK357)</f>
        <v>0</v>
      </c>
    </row>
    <row r="288" spans="2:65" s="1" customFormat="1" ht="24.15" customHeight="1">
      <c r="B288" s="31"/>
      <c r="C288" s="127" t="s">
        <v>483</v>
      </c>
      <c r="D288" s="127" t="s">
        <v>189</v>
      </c>
      <c r="E288" s="128" t="s">
        <v>2270</v>
      </c>
      <c r="F288" s="129" t="s">
        <v>2271</v>
      </c>
      <c r="G288" s="130" t="s">
        <v>460</v>
      </c>
      <c r="H288" s="131">
        <v>11.5</v>
      </c>
      <c r="I288" s="132"/>
      <c r="J288" s="133">
        <f>ROUND(I288*H288,2)</f>
        <v>0</v>
      </c>
      <c r="K288" s="129" t="s">
        <v>193</v>
      </c>
      <c r="L288" s="31"/>
      <c r="M288" s="134" t="s">
        <v>19</v>
      </c>
      <c r="N288" s="135" t="s">
        <v>47</v>
      </c>
      <c r="P288" s="136">
        <f>O288*H288</f>
        <v>0</v>
      </c>
      <c r="Q288" s="136">
        <v>0.13095999999999999</v>
      </c>
      <c r="R288" s="136">
        <f>Q288*H288</f>
        <v>1.5060399999999998</v>
      </c>
      <c r="S288" s="136">
        <v>0</v>
      </c>
      <c r="T288" s="137">
        <f>S288*H288</f>
        <v>0</v>
      </c>
      <c r="AR288" s="138" t="s">
        <v>194</v>
      </c>
      <c r="AT288" s="138" t="s">
        <v>189</v>
      </c>
      <c r="AU288" s="138" t="s">
        <v>86</v>
      </c>
      <c r="AY288" s="16" t="s">
        <v>187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84</v>
      </c>
      <c r="BK288" s="139">
        <f>ROUND(I288*H288,2)</f>
        <v>0</v>
      </c>
      <c r="BL288" s="16" t="s">
        <v>194</v>
      </c>
      <c r="BM288" s="138" t="s">
        <v>2272</v>
      </c>
    </row>
    <row r="289" spans="2:65" s="1" customFormat="1" ht="38.4">
      <c r="B289" s="31"/>
      <c r="D289" s="140" t="s">
        <v>196</v>
      </c>
      <c r="F289" s="141" t="s">
        <v>2273</v>
      </c>
      <c r="I289" s="142"/>
      <c r="L289" s="31"/>
      <c r="M289" s="143"/>
      <c r="T289" s="52"/>
      <c r="AT289" s="16" t="s">
        <v>196</v>
      </c>
      <c r="AU289" s="16" t="s">
        <v>86</v>
      </c>
    </row>
    <row r="290" spans="2:65" s="1" customFormat="1">
      <c r="B290" s="31"/>
      <c r="D290" s="144" t="s">
        <v>198</v>
      </c>
      <c r="F290" s="145" t="s">
        <v>2274</v>
      </c>
      <c r="I290" s="142"/>
      <c r="L290" s="31"/>
      <c r="M290" s="143"/>
      <c r="T290" s="52"/>
      <c r="AT290" s="16" t="s">
        <v>198</v>
      </c>
      <c r="AU290" s="16" t="s">
        <v>86</v>
      </c>
    </row>
    <row r="291" spans="2:65" s="12" customFormat="1">
      <c r="B291" s="146"/>
      <c r="D291" s="140" t="s">
        <v>200</v>
      </c>
      <c r="E291" s="147" t="s">
        <v>19</v>
      </c>
      <c r="F291" s="148" t="s">
        <v>2275</v>
      </c>
      <c r="H291" s="149">
        <v>11.5</v>
      </c>
      <c r="I291" s="150"/>
      <c r="L291" s="146"/>
      <c r="M291" s="151"/>
      <c r="T291" s="152"/>
      <c r="AT291" s="147" t="s">
        <v>200</v>
      </c>
      <c r="AU291" s="147" t="s">
        <v>86</v>
      </c>
      <c r="AV291" s="12" t="s">
        <v>86</v>
      </c>
      <c r="AW291" s="12" t="s">
        <v>37</v>
      </c>
      <c r="AX291" s="12" t="s">
        <v>84</v>
      </c>
      <c r="AY291" s="147" t="s">
        <v>187</v>
      </c>
    </row>
    <row r="292" spans="2:65" s="1" customFormat="1" ht="16.5" customHeight="1">
      <c r="B292" s="31"/>
      <c r="C292" s="160" t="s">
        <v>487</v>
      </c>
      <c r="D292" s="160" t="s">
        <v>267</v>
      </c>
      <c r="E292" s="161" t="s">
        <v>2276</v>
      </c>
      <c r="F292" s="162" t="s">
        <v>2277</v>
      </c>
      <c r="G292" s="163" t="s">
        <v>460</v>
      </c>
      <c r="H292" s="164">
        <v>11.5</v>
      </c>
      <c r="I292" s="165"/>
      <c r="J292" s="166">
        <f>ROUND(I292*H292,2)</f>
        <v>0</v>
      </c>
      <c r="K292" s="162" t="s">
        <v>193</v>
      </c>
      <c r="L292" s="167"/>
      <c r="M292" s="168" t="s">
        <v>19</v>
      </c>
      <c r="N292" s="169" t="s">
        <v>47</v>
      </c>
      <c r="P292" s="136">
        <f>O292*H292</f>
        <v>0</v>
      </c>
      <c r="Q292" s="136">
        <v>0.03</v>
      </c>
      <c r="R292" s="136">
        <f>Q292*H292</f>
        <v>0.34499999999999997</v>
      </c>
      <c r="S292" s="136">
        <v>0</v>
      </c>
      <c r="T292" s="137">
        <f>S292*H292</f>
        <v>0</v>
      </c>
      <c r="AR292" s="138" t="s">
        <v>243</v>
      </c>
      <c r="AT292" s="138" t="s">
        <v>267</v>
      </c>
      <c r="AU292" s="138" t="s">
        <v>86</v>
      </c>
      <c r="AY292" s="16" t="s">
        <v>187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84</v>
      </c>
      <c r="BK292" s="139">
        <f>ROUND(I292*H292,2)</f>
        <v>0</v>
      </c>
      <c r="BL292" s="16" t="s">
        <v>194</v>
      </c>
      <c r="BM292" s="138" t="s">
        <v>2278</v>
      </c>
    </row>
    <row r="293" spans="2:65" s="1" customFormat="1">
      <c r="B293" s="31"/>
      <c r="D293" s="140" t="s">
        <v>196</v>
      </c>
      <c r="F293" s="141" t="s">
        <v>2277</v>
      </c>
      <c r="I293" s="142"/>
      <c r="L293" s="31"/>
      <c r="M293" s="143"/>
      <c r="T293" s="52"/>
      <c r="AT293" s="16" t="s">
        <v>196</v>
      </c>
      <c r="AU293" s="16" t="s">
        <v>86</v>
      </c>
    </row>
    <row r="294" spans="2:65" s="1" customFormat="1" ht="24.15" customHeight="1">
      <c r="B294" s="31"/>
      <c r="C294" s="127" t="s">
        <v>493</v>
      </c>
      <c r="D294" s="127" t="s">
        <v>189</v>
      </c>
      <c r="E294" s="128" t="s">
        <v>2279</v>
      </c>
      <c r="F294" s="129" t="s">
        <v>2280</v>
      </c>
      <c r="G294" s="130" t="s">
        <v>460</v>
      </c>
      <c r="H294" s="131">
        <v>1</v>
      </c>
      <c r="I294" s="132"/>
      <c r="J294" s="133">
        <f>ROUND(I294*H294,2)</f>
        <v>0</v>
      </c>
      <c r="K294" s="129" t="s">
        <v>193</v>
      </c>
      <c r="L294" s="31"/>
      <c r="M294" s="134" t="s">
        <v>19</v>
      </c>
      <c r="N294" s="135" t="s">
        <v>47</v>
      </c>
      <c r="P294" s="136">
        <f>O294*H294</f>
        <v>0</v>
      </c>
      <c r="Q294" s="136">
        <v>0.29221000000000003</v>
      </c>
      <c r="R294" s="136">
        <f>Q294*H294</f>
        <v>0.29221000000000003</v>
      </c>
      <c r="S294" s="136">
        <v>0</v>
      </c>
      <c r="T294" s="137">
        <f>S294*H294</f>
        <v>0</v>
      </c>
      <c r="AR294" s="138" t="s">
        <v>194</v>
      </c>
      <c r="AT294" s="138" t="s">
        <v>189</v>
      </c>
      <c r="AU294" s="138" t="s">
        <v>86</v>
      </c>
      <c r="AY294" s="16" t="s">
        <v>187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6" t="s">
        <v>84</v>
      </c>
      <c r="BK294" s="139">
        <f>ROUND(I294*H294,2)</f>
        <v>0</v>
      </c>
      <c r="BL294" s="16" t="s">
        <v>194</v>
      </c>
      <c r="BM294" s="138" t="s">
        <v>2281</v>
      </c>
    </row>
    <row r="295" spans="2:65" s="1" customFormat="1" ht="19.2">
      <c r="B295" s="31"/>
      <c r="D295" s="140" t="s">
        <v>196</v>
      </c>
      <c r="F295" s="141" t="s">
        <v>2282</v>
      </c>
      <c r="I295" s="142"/>
      <c r="L295" s="31"/>
      <c r="M295" s="143"/>
      <c r="T295" s="52"/>
      <c r="AT295" s="16" t="s">
        <v>196</v>
      </c>
      <c r="AU295" s="16" t="s">
        <v>86</v>
      </c>
    </row>
    <row r="296" spans="2:65" s="1" customFormat="1">
      <c r="B296" s="31"/>
      <c r="D296" s="144" t="s">
        <v>198</v>
      </c>
      <c r="F296" s="145" t="s">
        <v>2283</v>
      </c>
      <c r="I296" s="142"/>
      <c r="L296" s="31"/>
      <c r="M296" s="143"/>
      <c r="T296" s="52"/>
      <c r="AT296" s="16" t="s">
        <v>198</v>
      </c>
      <c r="AU296" s="16" t="s">
        <v>86</v>
      </c>
    </row>
    <row r="297" spans="2:65" s="12" customFormat="1">
      <c r="B297" s="146"/>
      <c r="D297" s="140" t="s">
        <v>200</v>
      </c>
      <c r="E297" s="147" t="s">
        <v>19</v>
      </c>
      <c r="F297" s="148" t="s">
        <v>84</v>
      </c>
      <c r="H297" s="149">
        <v>1</v>
      </c>
      <c r="I297" s="150"/>
      <c r="L297" s="146"/>
      <c r="M297" s="151"/>
      <c r="T297" s="152"/>
      <c r="AT297" s="147" t="s">
        <v>200</v>
      </c>
      <c r="AU297" s="147" t="s">
        <v>86</v>
      </c>
      <c r="AV297" s="12" t="s">
        <v>86</v>
      </c>
      <c r="AW297" s="12" t="s">
        <v>37</v>
      </c>
      <c r="AX297" s="12" t="s">
        <v>84</v>
      </c>
      <c r="AY297" s="147" t="s">
        <v>187</v>
      </c>
    </row>
    <row r="298" spans="2:65" s="1" customFormat="1" ht="24.15" customHeight="1">
      <c r="B298" s="31"/>
      <c r="C298" s="160" t="s">
        <v>497</v>
      </c>
      <c r="D298" s="160" t="s">
        <v>267</v>
      </c>
      <c r="E298" s="161" t="s">
        <v>2284</v>
      </c>
      <c r="F298" s="162" t="s">
        <v>2285</v>
      </c>
      <c r="G298" s="163" t="s">
        <v>460</v>
      </c>
      <c r="H298" s="164">
        <v>1</v>
      </c>
      <c r="I298" s="165"/>
      <c r="J298" s="166">
        <f>ROUND(I298*H298,2)</f>
        <v>0</v>
      </c>
      <c r="K298" s="162" t="s">
        <v>193</v>
      </c>
      <c r="L298" s="167"/>
      <c r="M298" s="168" t="s">
        <v>19</v>
      </c>
      <c r="N298" s="169" t="s">
        <v>47</v>
      </c>
      <c r="P298" s="136">
        <f>O298*H298</f>
        <v>0</v>
      </c>
      <c r="Q298" s="136">
        <v>1.5599999999999999E-2</v>
      </c>
      <c r="R298" s="136">
        <f>Q298*H298</f>
        <v>1.5599999999999999E-2</v>
      </c>
      <c r="S298" s="136">
        <v>0</v>
      </c>
      <c r="T298" s="137">
        <f>S298*H298</f>
        <v>0</v>
      </c>
      <c r="AR298" s="138" t="s">
        <v>243</v>
      </c>
      <c r="AT298" s="138" t="s">
        <v>267</v>
      </c>
      <c r="AU298" s="138" t="s">
        <v>86</v>
      </c>
      <c r="AY298" s="16" t="s">
        <v>187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84</v>
      </c>
      <c r="BK298" s="139">
        <f>ROUND(I298*H298,2)</f>
        <v>0</v>
      </c>
      <c r="BL298" s="16" t="s">
        <v>194</v>
      </c>
      <c r="BM298" s="138" t="s">
        <v>2286</v>
      </c>
    </row>
    <row r="299" spans="2:65" s="1" customFormat="1" ht="19.2">
      <c r="B299" s="31"/>
      <c r="D299" s="140" t="s">
        <v>196</v>
      </c>
      <c r="F299" s="141" t="s">
        <v>2285</v>
      </c>
      <c r="I299" s="142"/>
      <c r="L299" s="31"/>
      <c r="M299" s="143"/>
      <c r="T299" s="52"/>
      <c r="AT299" s="16" t="s">
        <v>196</v>
      </c>
      <c r="AU299" s="16" t="s">
        <v>86</v>
      </c>
    </row>
    <row r="300" spans="2:65" s="1" customFormat="1" ht="33" customHeight="1">
      <c r="B300" s="31"/>
      <c r="C300" s="127" t="s">
        <v>503</v>
      </c>
      <c r="D300" s="127" t="s">
        <v>189</v>
      </c>
      <c r="E300" s="128" t="s">
        <v>2287</v>
      </c>
      <c r="F300" s="129" t="s">
        <v>2288</v>
      </c>
      <c r="G300" s="130" t="s">
        <v>320</v>
      </c>
      <c r="H300" s="131">
        <v>1</v>
      </c>
      <c r="I300" s="132"/>
      <c r="J300" s="133">
        <f>ROUND(I300*H300,2)</f>
        <v>0</v>
      </c>
      <c r="K300" s="129" t="s">
        <v>193</v>
      </c>
      <c r="L300" s="31"/>
      <c r="M300" s="134" t="s">
        <v>19</v>
      </c>
      <c r="N300" s="135" t="s">
        <v>47</v>
      </c>
      <c r="P300" s="136">
        <f>O300*H300</f>
        <v>0</v>
      </c>
      <c r="Q300" s="136">
        <v>0.27205000000000001</v>
      </c>
      <c r="R300" s="136">
        <f>Q300*H300</f>
        <v>0.27205000000000001</v>
      </c>
      <c r="S300" s="136">
        <v>0</v>
      </c>
      <c r="T300" s="137">
        <f>S300*H300</f>
        <v>0</v>
      </c>
      <c r="AR300" s="138" t="s">
        <v>194</v>
      </c>
      <c r="AT300" s="138" t="s">
        <v>189</v>
      </c>
      <c r="AU300" s="138" t="s">
        <v>86</v>
      </c>
      <c r="AY300" s="16" t="s">
        <v>187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6" t="s">
        <v>84</v>
      </c>
      <c r="BK300" s="139">
        <f>ROUND(I300*H300,2)</f>
        <v>0</v>
      </c>
      <c r="BL300" s="16" t="s">
        <v>194</v>
      </c>
      <c r="BM300" s="138" t="s">
        <v>2289</v>
      </c>
    </row>
    <row r="301" spans="2:65" s="1" customFormat="1" ht="19.2">
      <c r="B301" s="31"/>
      <c r="D301" s="140" t="s">
        <v>196</v>
      </c>
      <c r="F301" s="141" t="s">
        <v>2290</v>
      </c>
      <c r="I301" s="142"/>
      <c r="L301" s="31"/>
      <c r="M301" s="143"/>
      <c r="T301" s="52"/>
      <c r="AT301" s="16" t="s">
        <v>196</v>
      </c>
      <c r="AU301" s="16" t="s">
        <v>86</v>
      </c>
    </row>
    <row r="302" spans="2:65" s="1" customFormat="1">
      <c r="B302" s="31"/>
      <c r="D302" s="144" t="s">
        <v>198</v>
      </c>
      <c r="F302" s="145" t="s">
        <v>2291</v>
      </c>
      <c r="I302" s="142"/>
      <c r="L302" s="31"/>
      <c r="M302" s="143"/>
      <c r="T302" s="52"/>
      <c r="AT302" s="16" t="s">
        <v>198</v>
      </c>
      <c r="AU302" s="16" t="s">
        <v>86</v>
      </c>
    </row>
    <row r="303" spans="2:65" s="12" customFormat="1">
      <c r="B303" s="146"/>
      <c r="D303" s="140" t="s">
        <v>200</v>
      </c>
      <c r="E303" s="147" t="s">
        <v>19</v>
      </c>
      <c r="F303" s="148" t="s">
        <v>84</v>
      </c>
      <c r="H303" s="149">
        <v>1</v>
      </c>
      <c r="I303" s="150"/>
      <c r="L303" s="146"/>
      <c r="M303" s="151"/>
      <c r="T303" s="152"/>
      <c r="AT303" s="147" t="s">
        <v>200</v>
      </c>
      <c r="AU303" s="147" t="s">
        <v>86</v>
      </c>
      <c r="AV303" s="12" t="s">
        <v>86</v>
      </c>
      <c r="AW303" s="12" t="s">
        <v>37</v>
      </c>
      <c r="AX303" s="12" t="s">
        <v>84</v>
      </c>
      <c r="AY303" s="147" t="s">
        <v>187</v>
      </c>
    </row>
    <row r="304" spans="2:65" s="1" customFormat="1" ht="24.15" customHeight="1">
      <c r="B304" s="31"/>
      <c r="C304" s="160" t="s">
        <v>507</v>
      </c>
      <c r="D304" s="160" t="s">
        <v>267</v>
      </c>
      <c r="E304" s="161" t="s">
        <v>2292</v>
      </c>
      <c r="F304" s="162" t="s">
        <v>2293</v>
      </c>
      <c r="G304" s="163" t="s">
        <v>320</v>
      </c>
      <c r="H304" s="164">
        <v>1</v>
      </c>
      <c r="I304" s="165"/>
      <c r="J304" s="166">
        <f>ROUND(I304*H304,2)</f>
        <v>0</v>
      </c>
      <c r="K304" s="162" t="s">
        <v>193</v>
      </c>
      <c r="L304" s="167"/>
      <c r="M304" s="168" t="s">
        <v>19</v>
      </c>
      <c r="N304" s="169" t="s">
        <v>47</v>
      </c>
      <c r="P304" s="136">
        <f>O304*H304</f>
        <v>0</v>
      </c>
      <c r="Q304" s="136">
        <v>2.1999999999999999E-2</v>
      </c>
      <c r="R304" s="136">
        <f>Q304*H304</f>
        <v>2.1999999999999999E-2</v>
      </c>
      <c r="S304" s="136">
        <v>0</v>
      </c>
      <c r="T304" s="137">
        <f>S304*H304</f>
        <v>0</v>
      </c>
      <c r="AR304" s="138" t="s">
        <v>243</v>
      </c>
      <c r="AT304" s="138" t="s">
        <v>267</v>
      </c>
      <c r="AU304" s="138" t="s">
        <v>86</v>
      </c>
      <c r="AY304" s="16" t="s">
        <v>187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6" t="s">
        <v>84</v>
      </c>
      <c r="BK304" s="139">
        <f>ROUND(I304*H304,2)</f>
        <v>0</v>
      </c>
      <c r="BL304" s="16" t="s">
        <v>194</v>
      </c>
      <c r="BM304" s="138" t="s">
        <v>2294</v>
      </c>
    </row>
    <row r="305" spans="2:65" s="1" customFormat="1" ht="19.2">
      <c r="B305" s="31"/>
      <c r="D305" s="140" t="s">
        <v>196</v>
      </c>
      <c r="F305" s="141" t="s">
        <v>2293</v>
      </c>
      <c r="I305" s="142"/>
      <c r="L305" s="31"/>
      <c r="M305" s="143"/>
      <c r="T305" s="52"/>
      <c r="AT305" s="16" t="s">
        <v>196</v>
      </c>
      <c r="AU305" s="16" t="s">
        <v>86</v>
      </c>
    </row>
    <row r="306" spans="2:65" s="1" customFormat="1" ht="24.15" customHeight="1">
      <c r="B306" s="31"/>
      <c r="C306" s="127" t="s">
        <v>513</v>
      </c>
      <c r="D306" s="127" t="s">
        <v>189</v>
      </c>
      <c r="E306" s="128" t="s">
        <v>2295</v>
      </c>
      <c r="F306" s="129" t="s">
        <v>2296</v>
      </c>
      <c r="G306" s="130" t="s">
        <v>320</v>
      </c>
      <c r="H306" s="131">
        <v>20</v>
      </c>
      <c r="I306" s="132"/>
      <c r="J306" s="133">
        <f>ROUND(I306*H306,2)</f>
        <v>0</v>
      </c>
      <c r="K306" s="129" t="s">
        <v>193</v>
      </c>
      <c r="L306" s="31"/>
      <c r="M306" s="134" t="s">
        <v>19</v>
      </c>
      <c r="N306" s="135" t="s">
        <v>47</v>
      </c>
      <c r="P306" s="136">
        <f>O306*H306</f>
        <v>0</v>
      </c>
      <c r="Q306" s="136">
        <v>1.0000000000000001E-5</v>
      </c>
      <c r="R306" s="136">
        <f>Q306*H306</f>
        <v>2.0000000000000001E-4</v>
      </c>
      <c r="S306" s="136">
        <v>0</v>
      </c>
      <c r="T306" s="137">
        <f>S306*H306</f>
        <v>0</v>
      </c>
      <c r="AR306" s="138" t="s">
        <v>194</v>
      </c>
      <c r="AT306" s="138" t="s">
        <v>189</v>
      </c>
      <c r="AU306" s="138" t="s">
        <v>86</v>
      </c>
      <c r="AY306" s="16" t="s">
        <v>187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6" t="s">
        <v>84</v>
      </c>
      <c r="BK306" s="139">
        <f>ROUND(I306*H306,2)</f>
        <v>0</v>
      </c>
      <c r="BL306" s="16" t="s">
        <v>194</v>
      </c>
      <c r="BM306" s="138" t="s">
        <v>2297</v>
      </c>
    </row>
    <row r="307" spans="2:65" s="1" customFormat="1" ht="19.2">
      <c r="B307" s="31"/>
      <c r="D307" s="140" t="s">
        <v>196</v>
      </c>
      <c r="F307" s="141" t="s">
        <v>2298</v>
      </c>
      <c r="I307" s="142"/>
      <c r="L307" s="31"/>
      <c r="M307" s="143"/>
      <c r="T307" s="52"/>
      <c r="AT307" s="16" t="s">
        <v>196</v>
      </c>
      <c r="AU307" s="16" t="s">
        <v>86</v>
      </c>
    </row>
    <row r="308" spans="2:65" s="1" customFormat="1">
      <c r="B308" s="31"/>
      <c r="D308" s="144" t="s">
        <v>198</v>
      </c>
      <c r="F308" s="145" t="s">
        <v>2299</v>
      </c>
      <c r="I308" s="142"/>
      <c r="L308" s="31"/>
      <c r="M308" s="143"/>
      <c r="T308" s="52"/>
      <c r="AT308" s="16" t="s">
        <v>198</v>
      </c>
      <c r="AU308" s="16" t="s">
        <v>86</v>
      </c>
    </row>
    <row r="309" spans="2:65" s="12" customFormat="1">
      <c r="B309" s="146"/>
      <c r="D309" s="140" t="s">
        <v>200</v>
      </c>
      <c r="E309" s="147" t="s">
        <v>19</v>
      </c>
      <c r="F309" s="148" t="s">
        <v>1635</v>
      </c>
      <c r="H309" s="149">
        <v>20</v>
      </c>
      <c r="I309" s="150"/>
      <c r="L309" s="146"/>
      <c r="M309" s="151"/>
      <c r="T309" s="152"/>
      <c r="AT309" s="147" t="s">
        <v>200</v>
      </c>
      <c r="AU309" s="147" t="s">
        <v>86</v>
      </c>
      <c r="AV309" s="12" t="s">
        <v>86</v>
      </c>
      <c r="AW309" s="12" t="s">
        <v>37</v>
      </c>
      <c r="AX309" s="12" t="s">
        <v>84</v>
      </c>
      <c r="AY309" s="147" t="s">
        <v>187</v>
      </c>
    </row>
    <row r="310" spans="2:65" s="1" customFormat="1" ht="24.15" customHeight="1">
      <c r="B310" s="31"/>
      <c r="C310" s="127" t="s">
        <v>517</v>
      </c>
      <c r="D310" s="127" t="s">
        <v>189</v>
      </c>
      <c r="E310" s="128" t="s">
        <v>2300</v>
      </c>
      <c r="F310" s="129" t="s">
        <v>2301</v>
      </c>
      <c r="G310" s="130" t="s">
        <v>320</v>
      </c>
      <c r="H310" s="131">
        <v>11</v>
      </c>
      <c r="I310" s="132"/>
      <c r="J310" s="133">
        <f>ROUND(I310*H310,2)</f>
        <v>0</v>
      </c>
      <c r="K310" s="129" t="s">
        <v>193</v>
      </c>
      <c r="L310" s="31"/>
      <c r="M310" s="134" t="s">
        <v>19</v>
      </c>
      <c r="N310" s="135" t="s">
        <v>47</v>
      </c>
      <c r="P310" s="136">
        <f>O310*H310</f>
        <v>0</v>
      </c>
      <c r="Q310" s="136">
        <v>1.0000000000000001E-5</v>
      </c>
      <c r="R310" s="136">
        <f>Q310*H310</f>
        <v>1.1E-4</v>
      </c>
      <c r="S310" s="136">
        <v>0</v>
      </c>
      <c r="T310" s="137">
        <f>S310*H310</f>
        <v>0</v>
      </c>
      <c r="AR310" s="138" t="s">
        <v>194</v>
      </c>
      <c r="AT310" s="138" t="s">
        <v>189</v>
      </c>
      <c r="AU310" s="138" t="s">
        <v>86</v>
      </c>
      <c r="AY310" s="16" t="s">
        <v>187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6" t="s">
        <v>84</v>
      </c>
      <c r="BK310" s="139">
        <f>ROUND(I310*H310,2)</f>
        <v>0</v>
      </c>
      <c r="BL310" s="16" t="s">
        <v>194</v>
      </c>
      <c r="BM310" s="138" t="s">
        <v>2302</v>
      </c>
    </row>
    <row r="311" spans="2:65" s="1" customFormat="1" ht="19.2">
      <c r="B311" s="31"/>
      <c r="D311" s="140" t="s">
        <v>196</v>
      </c>
      <c r="F311" s="141" t="s">
        <v>2303</v>
      </c>
      <c r="I311" s="142"/>
      <c r="L311" s="31"/>
      <c r="M311" s="143"/>
      <c r="T311" s="52"/>
      <c r="AT311" s="16" t="s">
        <v>196</v>
      </c>
      <c r="AU311" s="16" t="s">
        <v>86</v>
      </c>
    </row>
    <row r="312" spans="2:65" s="1" customFormat="1">
      <c r="B312" s="31"/>
      <c r="D312" s="144" t="s">
        <v>198</v>
      </c>
      <c r="F312" s="145" t="s">
        <v>2304</v>
      </c>
      <c r="I312" s="142"/>
      <c r="L312" s="31"/>
      <c r="M312" s="143"/>
      <c r="T312" s="52"/>
      <c r="AT312" s="16" t="s">
        <v>198</v>
      </c>
      <c r="AU312" s="16" t="s">
        <v>86</v>
      </c>
    </row>
    <row r="313" spans="2:65" s="12" customFormat="1">
      <c r="B313" s="146"/>
      <c r="D313" s="140" t="s">
        <v>200</v>
      </c>
      <c r="E313" s="147" t="s">
        <v>19</v>
      </c>
      <c r="F313" s="148" t="s">
        <v>2305</v>
      </c>
      <c r="H313" s="149">
        <v>11</v>
      </c>
      <c r="I313" s="150"/>
      <c r="L313" s="146"/>
      <c r="M313" s="151"/>
      <c r="T313" s="152"/>
      <c r="AT313" s="147" t="s">
        <v>200</v>
      </c>
      <c r="AU313" s="147" t="s">
        <v>86</v>
      </c>
      <c r="AV313" s="12" t="s">
        <v>86</v>
      </c>
      <c r="AW313" s="12" t="s">
        <v>37</v>
      </c>
      <c r="AX313" s="12" t="s">
        <v>84</v>
      </c>
      <c r="AY313" s="147" t="s">
        <v>187</v>
      </c>
    </row>
    <row r="314" spans="2:65" s="1" customFormat="1" ht="21.75" customHeight="1">
      <c r="B314" s="31"/>
      <c r="C314" s="127" t="s">
        <v>523</v>
      </c>
      <c r="D314" s="127" t="s">
        <v>189</v>
      </c>
      <c r="E314" s="128" t="s">
        <v>2306</v>
      </c>
      <c r="F314" s="129" t="s">
        <v>2307</v>
      </c>
      <c r="G314" s="130" t="s">
        <v>192</v>
      </c>
      <c r="H314" s="131">
        <v>0.6</v>
      </c>
      <c r="I314" s="132"/>
      <c r="J314" s="133">
        <f>ROUND(I314*H314,2)</f>
        <v>0</v>
      </c>
      <c r="K314" s="129" t="s">
        <v>193</v>
      </c>
      <c r="L314" s="31"/>
      <c r="M314" s="134" t="s">
        <v>19</v>
      </c>
      <c r="N314" s="135" t="s">
        <v>47</v>
      </c>
      <c r="P314" s="136">
        <f>O314*H314</f>
        <v>0</v>
      </c>
      <c r="Q314" s="136">
        <v>0</v>
      </c>
      <c r="R314" s="136">
        <f>Q314*H314</f>
        <v>0</v>
      </c>
      <c r="S314" s="136">
        <v>0.26100000000000001</v>
      </c>
      <c r="T314" s="137">
        <f>S314*H314</f>
        <v>0.15659999999999999</v>
      </c>
      <c r="AR314" s="138" t="s">
        <v>194</v>
      </c>
      <c r="AT314" s="138" t="s">
        <v>189</v>
      </c>
      <c r="AU314" s="138" t="s">
        <v>86</v>
      </c>
      <c r="AY314" s="16" t="s">
        <v>187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6" t="s">
        <v>84</v>
      </c>
      <c r="BK314" s="139">
        <f>ROUND(I314*H314,2)</f>
        <v>0</v>
      </c>
      <c r="BL314" s="16" t="s">
        <v>194</v>
      </c>
      <c r="BM314" s="138" t="s">
        <v>2308</v>
      </c>
    </row>
    <row r="315" spans="2:65" s="1" customFormat="1" ht="28.8">
      <c r="B315" s="31"/>
      <c r="D315" s="140" t="s">
        <v>196</v>
      </c>
      <c r="F315" s="141" t="s">
        <v>2309</v>
      </c>
      <c r="I315" s="142"/>
      <c r="L315" s="31"/>
      <c r="M315" s="143"/>
      <c r="T315" s="52"/>
      <c r="AT315" s="16" t="s">
        <v>196</v>
      </c>
      <c r="AU315" s="16" t="s">
        <v>86</v>
      </c>
    </row>
    <row r="316" spans="2:65" s="1" customFormat="1">
      <c r="B316" s="31"/>
      <c r="D316" s="144" t="s">
        <v>198</v>
      </c>
      <c r="F316" s="145" t="s">
        <v>2310</v>
      </c>
      <c r="I316" s="142"/>
      <c r="L316" s="31"/>
      <c r="M316" s="143"/>
      <c r="T316" s="52"/>
      <c r="AT316" s="16" t="s">
        <v>198</v>
      </c>
      <c r="AU316" s="16" t="s">
        <v>86</v>
      </c>
    </row>
    <row r="317" spans="2:65" s="12" customFormat="1">
      <c r="B317" s="146"/>
      <c r="D317" s="140" t="s">
        <v>200</v>
      </c>
      <c r="E317" s="147" t="s">
        <v>19</v>
      </c>
      <c r="F317" s="148" t="s">
        <v>2311</v>
      </c>
      <c r="H317" s="149">
        <v>0.6</v>
      </c>
      <c r="I317" s="150"/>
      <c r="L317" s="146"/>
      <c r="M317" s="151"/>
      <c r="T317" s="152"/>
      <c r="AT317" s="147" t="s">
        <v>200</v>
      </c>
      <c r="AU317" s="147" t="s">
        <v>86</v>
      </c>
      <c r="AV317" s="12" t="s">
        <v>86</v>
      </c>
      <c r="AW317" s="12" t="s">
        <v>37</v>
      </c>
      <c r="AX317" s="12" t="s">
        <v>84</v>
      </c>
      <c r="AY317" s="147" t="s">
        <v>187</v>
      </c>
    </row>
    <row r="318" spans="2:65" s="1" customFormat="1" ht="24.15" customHeight="1">
      <c r="B318" s="31"/>
      <c r="C318" s="127" t="s">
        <v>527</v>
      </c>
      <c r="D318" s="127" t="s">
        <v>189</v>
      </c>
      <c r="E318" s="128" t="s">
        <v>2312</v>
      </c>
      <c r="F318" s="129" t="s">
        <v>2313</v>
      </c>
      <c r="G318" s="130" t="s">
        <v>204</v>
      </c>
      <c r="H318" s="131">
        <v>0.40100000000000002</v>
      </c>
      <c r="I318" s="132"/>
      <c r="J318" s="133">
        <f>ROUND(I318*H318,2)</f>
        <v>0</v>
      </c>
      <c r="K318" s="129" t="s">
        <v>193</v>
      </c>
      <c r="L318" s="31"/>
      <c r="M318" s="134" t="s">
        <v>19</v>
      </c>
      <c r="N318" s="135" t="s">
        <v>47</v>
      </c>
      <c r="P318" s="136">
        <f>O318*H318</f>
        <v>0</v>
      </c>
      <c r="Q318" s="136">
        <v>0</v>
      </c>
      <c r="R318" s="136">
        <f>Q318*H318</f>
        <v>0</v>
      </c>
      <c r="S318" s="136">
        <v>1.8</v>
      </c>
      <c r="T318" s="137">
        <f>S318*H318</f>
        <v>0.72180000000000011</v>
      </c>
      <c r="AR318" s="138" t="s">
        <v>194</v>
      </c>
      <c r="AT318" s="138" t="s">
        <v>189</v>
      </c>
      <c r="AU318" s="138" t="s">
        <v>86</v>
      </c>
      <c r="AY318" s="16" t="s">
        <v>187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6" t="s">
        <v>84</v>
      </c>
      <c r="BK318" s="139">
        <f>ROUND(I318*H318,2)</f>
        <v>0</v>
      </c>
      <c r="BL318" s="16" t="s">
        <v>194</v>
      </c>
      <c r="BM318" s="138" t="s">
        <v>2314</v>
      </c>
    </row>
    <row r="319" spans="2:65" s="1" customFormat="1" ht="28.8">
      <c r="B319" s="31"/>
      <c r="D319" s="140" t="s">
        <v>196</v>
      </c>
      <c r="F319" s="141" t="s">
        <v>2315</v>
      </c>
      <c r="I319" s="142"/>
      <c r="L319" s="31"/>
      <c r="M319" s="143"/>
      <c r="T319" s="52"/>
      <c r="AT319" s="16" t="s">
        <v>196</v>
      </c>
      <c r="AU319" s="16" t="s">
        <v>86</v>
      </c>
    </row>
    <row r="320" spans="2:65" s="1" customFormat="1">
      <c r="B320" s="31"/>
      <c r="D320" s="144" t="s">
        <v>198</v>
      </c>
      <c r="F320" s="145" t="s">
        <v>2316</v>
      </c>
      <c r="I320" s="142"/>
      <c r="L320" s="31"/>
      <c r="M320" s="143"/>
      <c r="T320" s="52"/>
      <c r="AT320" s="16" t="s">
        <v>198</v>
      </c>
      <c r="AU320" s="16" t="s">
        <v>86</v>
      </c>
    </row>
    <row r="321" spans="2:65" s="12" customFormat="1">
      <c r="B321" s="146"/>
      <c r="D321" s="140" t="s">
        <v>200</v>
      </c>
      <c r="E321" s="147" t="s">
        <v>19</v>
      </c>
      <c r="F321" s="148" t="s">
        <v>2317</v>
      </c>
      <c r="H321" s="149">
        <v>0.40100000000000002</v>
      </c>
      <c r="I321" s="150"/>
      <c r="L321" s="146"/>
      <c r="M321" s="151"/>
      <c r="T321" s="152"/>
      <c r="AT321" s="147" t="s">
        <v>200</v>
      </c>
      <c r="AU321" s="147" t="s">
        <v>86</v>
      </c>
      <c r="AV321" s="12" t="s">
        <v>86</v>
      </c>
      <c r="AW321" s="12" t="s">
        <v>37</v>
      </c>
      <c r="AX321" s="12" t="s">
        <v>84</v>
      </c>
      <c r="AY321" s="147" t="s">
        <v>187</v>
      </c>
    </row>
    <row r="322" spans="2:65" s="1" customFormat="1" ht="21.75" customHeight="1">
      <c r="B322" s="31"/>
      <c r="C322" s="127" t="s">
        <v>533</v>
      </c>
      <c r="D322" s="127" t="s">
        <v>189</v>
      </c>
      <c r="E322" s="128" t="s">
        <v>2318</v>
      </c>
      <c r="F322" s="129" t="s">
        <v>2319</v>
      </c>
      <c r="G322" s="130" t="s">
        <v>192</v>
      </c>
      <c r="H322" s="131">
        <v>4.32</v>
      </c>
      <c r="I322" s="132"/>
      <c r="J322" s="133">
        <f>ROUND(I322*H322,2)</f>
        <v>0</v>
      </c>
      <c r="K322" s="129" t="s">
        <v>193</v>
      </c>
      <c r="L322" s="31"/>
      <c r="M322" s="134" t="s">
        <v>19</v>
      </c>
      <c r="N322" s="135" t="s">
        <v>47</v>
      </c>
      <c r="P322" s="136">
        <f>O322*H322</f>
        <v>0</v>
      </c>
      <c r="Q322" s="136">
        <v>0</v>
      </c>
      <c r="R322" s="136">
        <f>Q322*H322</f>
        <v>0</v>
      </c>
      <c r="S322" s="136">
        <v>5.5E-2</v>
      </c>
      <c r="T322" s="137">
        <f>S322*H322</f>
        <v>0.23760000000000001</v>
      </c>
      <c r="AR322" s="138" t="s">
        <v>194</v>
      </c>
      <c r="AT322" s="138" t="s">
        <v>189</v>
      </c>
      <c r="AU322" s="138" t="s">
        <v>86</v>
      </c>
      <c r="AY322" s="16" t="s">
        <v>187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6" t="s">
        <v>84</v>
      </c>
      <c r="BK322" s="139">
        <f>ROUND(I322*H322,2)</f>
        <v>0</v>
      </c>
      <c r="BL322" s="16" t="s">
        <v>194</v>
      </c>
      <c r="BM322" s="138" t="s">
        <v>2320</v>
      </c>
    </row>
    <row r="323" spans="2:65" s="1" customFormat="1" ht="19.2">
      <c r="B323" s="31"/>
      <c r="D323" s="140" t="s">
        <v>196</v>
      </c>
      <c r="F323" s="141" t="s">
        <v>2321</v>
      </c>
      <c r="I323" s="142"/>
      <c r="L323" s="31"/>
      <c r="M323" s="143"/>
      <c r="T323" s="52"/>
      <c r="AT323" s="16" t="s">
        <v>196</v>
      </c>
      <c r="AU323" s="16" t="s">
        <v>86</v>
      </c>
    </row>
    <row r="324" spans="2:65" s="1" customFormat="1">
      <c r="B324" s="31"/>
      <c r="D324" s="144" t="s">
        <v>198</v>
      </c>
      <c r="F324" s="145" t="s">
        <v>2322</v>
      </c>
      <c r="I324" s="142"/>
      <c r="L324" s="31"/>
      <c r="M324" s="143"/>
      <c r="T324" s="52"/>
      <c r="AT324" s="16" t="s">
        <v>198</v>
      </c>
      <c r="AU324" s="16" t="s">
        <v>86</v>
      </c>
    </row>
    <row r="325" spans="2:65" s="12" customFormat="1">
      <c r="B325" s="146"/>
      <c r="D325" s="140" t="s">
        <v>200</v>
      </c>
      <c r="E325" s="147" t="s">
        <v>19</v>
      </c>
      <c r="F325" s="148" t="s">
        <v>2323</v>
      </c>
      <c r="H325" s="149">
        <v>4.32</v>
      </c>
      <c r="I325" s="150"/>
      <c r="L325" s="146"/>
      <c r="M325" s="151"/>
      <c r="T325" s="152"/>
      <c r="AT325" s="147" t="s">
        <v>200</v>
      </c>
      <c r="AU325" s="147" t="s">
        <v>86</v>
      </c>
      <c r="AV325" s="12" t="s">
        <v>86</v>
      </c>
      <c r="AW325" s="12" t="s">
        <v>37</v>
      </c>
      <c r="AX325" s="12" t="s">
        <v>84</v>
      </c>
      <c r="AY325" s="147" t="s">
        <v>187</v>
      </c>
    </row>
    <row r="326" spans="2:65" s="1" customFormat="1" ht="24.15" customHeight="1">
      <c r="B326" s="31"/>
      <c r="C326" s="127" t="s">
        <v>538</v>
      </c>
      <c r="D326" s="127" t="s">
        <v>189</v>
      </c>
      <c r="E326" s="128" t="s">
        <v>2324</v>
      </c>
      <c r="F326" s="129" t="s">
        <v>2325</v>
      </c>
      <c r="G326" s="130" t="s">
        <v>204</v>
      </c>
      <c r="H326" s="131">
        <v>9.9000000000000005E-2</v>
      </c>
      <c r="I326" s="132"/>
      <c r="J326" s="133">
        <f>ROUND(I326*H326,2)</f>
        <v>0</v>
      </c>
      <c r="K326" s="129" t="s">
        <v>193</v>
      </c>
      <c r="L326" s="31"/>
      <c r="M326" s="134" t="s">
        <v>19</v>
      </c>
      <c r="N326" s="135" t="s">
        <v>47</v>
      </c>
      <c r="P326" s="136">
        <f>O326*H326</f>
        <v>0</v>
      </c>
      <c r="Q326" s="136">
        <v>0</v>
      </c>
      <c r="R326" s="136">
        <f>Q326*H326</f>
        <v>0</v>
      </c>
      <c r="S326" s="136">
        <v>2.4</v>
      </c>
      <c r="T326" s="137">
        <f>S326*H326</f>
        <v>0.23760000000000001</v>
      </c>
      <c r="AR326" s="138" t="s">
        <v>194</v>
      </c>
      <c r="AT326" s="138" t="s">
        <v>189</v>
      </c>
      <c r="AU326" s="138" t="s">
        <v>86</v>
      </c>
      <c r="AY326" s="16" t="s">
        <v>187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6" t="s">
        <v>84</v>
      </c>
      <c r="BK326" s="139">
        <f>ROUND(I326*H326,2)</f>
        <v>0</v>
      </c>
      <c r="BL326" s="16" t="s">
        <v>194</v>
      </c>
      <c r="BM326" s="138" t="s">
        <v>2326</v>
      </c>
    </row>
    <row r="327" spans="2:65" s="1" customFormat="1" ht="19.2">
      <c r="B327" s="31"/>
      <c r="D327" s="140" t="s">
        <v>196</v>
      </c>
      <c r="F327" s="141" t="s">
        <v>2327</v>
      </c>
      <c r="I327" s="142"/>
      <c r="L327" s="31"/>
      <c r="M327" s="143"/>
      <c r="T327" s="52"/>
      <c r="AT327" s="16" t="s">
        <v>196</v>
      </c>
      <c r="AU327" s="16" t="s">
        <v>86</v>
      </c>
    </row>
    <row r="328" spans="2:65" s="1" customFormat="1">
      <c r="B328" s="31"/>
      <c r="D328" s="144" t="s">
        <v>198</v>
      </c>
      <c r="F328" s="145" t="s">
        <v>2328</v>
      </c>
      <c r="I328" s="142"/>
      <c r="L328" s="31"/>
      <c r="M328" s="143"/>
      <c r="T328" s="52"/>
      <c r="AT328" s="16" t="s">
        <v>198</v>
      </c>
      <c r="AU328" s="16" t="s">
        <v>86</v>
      </c>
    </row>
    <row r="329" spans="2:65" s="12" customFormat="1">
      <c r="B329" s="146"/>
      <c r="D329" s="140" t="s">
        <v>200</v>
      </c>
      <c r="E329" s="147" t="s">
        <v>19</v>
      </c>
      <c r="F329" s="148" t="s">
        <v>2329</v>
      </c>
      <c r="H329" s="149">
        <v>9.9000000000000005E-2</v>
      </c>
      <c r="I329" s="150"/>
      <c r="L329" s="146"/>
      <c r="M329" s="151"/>
      <c r="T329" s="152"/>
      <c r="AT329" s="147" t="s">
        <v>200</v>
      </c>
      <c r="AU329" s="147" t="s">
        <v>86</v>
      </c>
      <c r="AV329" s="12" t="s">
        <v>86</v>
      </c>
      <c r="AW329" s="12" t="s">
        <v>37</v>
      </c>
      <c r="AX329" s="12" t="s">
        <v>84</v>
      </c>
      <c r="AY329" s="147" t="s">
        <v>187</v>
      </c>
    </row>
    <row r="330" spans="2:65" s="1" customFormat="1" ht="37.799999999999997" customHeight="1">
      <c r="B330" s="31"/>
      <c r="C330" s="127" t="s">
        <v>544</v>
      </c>
      <c r="D330" s="127" t="s">
        <v>189</v>
      </c>
      <c r="E330" s="128" t="s">
        <v>2330</v>
      </c>
      <c r="F330" s="129" t="s">
        <v>2331</v>
      </c>
      <c r="G330" s="130" t="s">
        <v>204</v>
      </c>
      <c r="H330" s="131">
        <v>12.9</v>
      </c>
      <c r="I330" s="132"/>
      <c r="J330" s="133">
        <f>ROUND(I330*H330,2)</f>
        <v>0</v>
      </c>
      <c r="K330" s="129" t="s">
        <v>193</v>
      </c>
      <c r="L330" s="31"/>
      <c r="M330" s="134" t="s">
        <v>19</v>
      </c>
      <c r="N330" s="135" t="s">
        <v>47</v>
      </c>
      <c r="P330" s="136">
        <f>O330*H330</f>
        <v>0</v>
      </c>
      <c r="Q330" s="136">
        <v>0</v>
      </c>
      <c r="R330" s="136">
        <f>Q330*H330</f>
        <v>0</v>
      </c>
      <c r="S330" s="136">
        <v>2.2000000000000002</v>
      </c>
      <c r="T330" s="137">
        <f>S330*H330</f>
        <v>28.380000000000003</v>
      </c>
      <c r="AR330" s="138" t="s">
        <v>194</v>
      </c>
      <c r="AT330" s="138" t="s">
        <v>189</v>
      </c>
      <c r="AU330" s="138" t="s">
        <v>86</v>
      </c>
      <c r="AY330" s="16" t="s">
        <v>187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6" t="s">
        <v>84</v>
      </c>
      <c r="BK330" s="139">
        <f>ROUND(I330*H330,2)</f>
        <v>0</v>
      </c>
      <c r="BL330" s="16" t="s">
        <v>194</v>
      </c>
      <c r="BM330" s="138" t="s">
        <v>2332</v>
      </c>
    </row>
    <row r="331" spans="2:65" s="1" customFormat="1" ht="19.2">
      <c r="B331" s="31"/>
      <c r="D331" s="140" t="s">
        <v>196</v>
      </c>
      <c r="F331" s="141" t="s">
        <v>2333</v>
      </c>
      <c r="I331" s="142"/>
      <c r="L331" s="31"/>
      <c r="M331" s="143"/>
      <c r="T331" s="52"/>
      <c r="AT331" s="16" t="s">
        <v>196</v>
      </c>
      <c r="AU331" s="16" t="s">
        <v>86</v>
      </c>
    </row>
    <row r="332" spans="2:65" s="1" customFormat="1">
      <c r="B332" s="31"/>
      <c r="D332" s="144" t="s">
        <v>198</v>
      </c>
      <c r="F332" s="145" t="s">
        <v>2334</v>
      </c>
      <c r="I332" s="142"/>
      <c r="L332" s="31"/>
      <c r="M332" s="143"/>
      <c r="T332" s="52"/>
      <c r="AT332" s="16" t="s">
        <v>198</v>
      </c>
      <c r="AU332" s="16" t="s">
        <v>86</v>
      </c>
    </row>
    <row r="333" spans="2:65" s="12" customFormat="1">
      <c r="B333" s="146"/>
      <c r="D333" s="140" t="s">
        <v>200</v>
      </c>
      <c r="E333" s="147" t="s">
        <v>19</v>
      </c>
      <c r="F333" s="148" t="s">
        <v>2335</v>
      </c>
      <c r="H333" s="149">
        <v>12.9</v>
      </c>
      <c r="I333" s="150"/>
      <c r="L333" s="146"/>
      <c r="M333" s="151"/>
      <c r="T333" s="152"/>
      <c r="AT333" s="147" t="s">
        <v>200</v>
      </c>
      <c r="AU333" s="147" t="s">
        <v>86</v>
      </c>
      <c r="AV333" s="12" t="s">
        <v>86</v>
      </c>
      <c r="AW333" s="12" t="s">
        <v>37</v>
      </c>
      <c r="AX333" s="12" t="s">
        <v>84</v>
      </c>
      <c r="AY333" s="147" t="s">
        <v>187</v>
      </c>
    </row>
    <row r="334" spans="2:65" s="1" customFormat="1" ht="24.15" customHeight="1">
      <c r="B334" s="31"/>
      <c r="C334" s="127" t="s">
        <v>550</v>
      </c>
      <c r="D334" s="127" t="s">
        <v>189</v>
      </c>
      <c r="E334" s="128" t="s">
        <v>2336</v>
      </c>
      <c r="F334" s="129" t="s">
        <v>2337</v>
      </c>
      <c r="G334" s="130" t="s">
        <v>204</v>
      </c>
      <c r="H334" s="131">
        <v>12.9</v>
      </c>
      <c r="I334" s="132"/>
      <c r="J334" s="133">
        <f>ROUND(I334*H334,2)</f>
        <v>0</v>
      </c>
      <c r="K334" s="129" t="s">
        <v>193</v>
      </c>
      <c r="L334" s="31"/>
      <c r="M334" s="134" t="s">
        <v>19</v>
      </c>
      <c r="N334" s="135" t="s">
        <v>47</v>
      </c>
      <c r="P334" s="136">
        <f>O334*H334</f>
        <v>0</v>
      </c>
      <c r="Q334" s="136">
        <v>0</v>
      </c>
      <c r="R334" s="136">
        <f>Q334*H334</f>
        <v>0</v>
      </c>
      <c r="S334" s="136">
        <v>1.4</v>
      </c>
      <c r="T334" s="137">
        <f>S334*H334</f>
        <v>18.059999999999999</v>
      </c>
      <c r="AR334" s="138" t="s">
        <v>194</v>
      </c>
      <c r="AT334" s="138" t="s">
        <v>189</v>
      </c>
      <c r="AU334" s="138" t="s">
        <v>86</v>
      </c>
      <c r="AY334" s="16" t="s">
        <v>187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6" t="s">
        <v>84</v>
      </c>
      <c r="BK334" s="139">
        <f>ROUND(I334*H334,2)</f>
        <v>0</v>
      </c>
      <c r="BL334" s="16" t="s">
        <v>194</v>
      </c>
      <c r="BM334" s="138" t="s">
        <v>2338</v>
      </c>
    </row>
    <row r="335" spans="2:65" s="1" customFormat="1" ht="19.2">
      <c r="B335" s="31"/>
      <c r="D335" s="140" t="s">
        <v>196</v>
      </c>
      <c r="F335" s="141" t="s">
        <v>2339</v>
      </c>
      <c r="I335" s="142"/>
      <c r="L335" s="31"/>
      <c r="M335" s="143"/>
      <c r="T335" s="52"/>
      <c r="AT335" s="16" t="s">
        <v>196</v>
      </c>
      <c r="AU335" s="16" t="s">
        <v>86</v>
      </c>
    </row>
    <row r="336" spans="2:65" s="1" customFormat="1">
      <c r="B336" s="31"/>
      <c r="D336" s="144" t="s">
        <v>198</v>
      </c>
      <c r="F336" s="145" t="s">
        <v>2340</v>
      </c>
      <c r="I336" s="142"/>
      <c r="L336" s="31"/>
      <c r="M336" s="143"/>
      <c r="T336" s="52"/>
      <c r="AT336" s="16" t="s">
        <v>198</v>
      </c>
      <c r="AU336" s="16" t="s">
        <v>86</v>
      </c>
    </row>
    <row r="337" spans="2:65" s="12" customFormat="1">
      <c r="B337" s="146"/>
      <c r="D337" s="140" t="s">
        <v>200</v>
      </c>
      <c r="E337" s="147" t="s">
        <v>19</v>
      </c>
      <c r="F337" s="148" t="s">
        <v>2335</v>
      </c>
      <c r="H337" s="149">
        <v>12.9</v>
      </c>
      <c r="I337" s="150"/>
      <c r="L337" s="146"/>
      <c r="M337" s="151"/>
      <c r="T337" s="152"/>
      <c r="AT337" s="147" t="s">
        <v>200</v>
      </c>
      <c r="AU337" s="147" t="s">
        <v>86</v>
      </c>
      <c r="AV337" s="12" t="s">
        <v>86</v>
      </c>
      <c r="AW337" s="12" t="s">
        <v>37</v>
      </c>
      <c r="AX337" s="12" t="s">
        <v>84</v>
      </c>
      <c r="AY337" s="147" t="s">
        <v>187</v>
      </c>
    </row>
    <row r="338" spans="2:65" s="1" customFormat="1" ht="24.15" customHeight="1">
      <c r="B338" s="31"/>
      <c r="C338" s="127" t="s">
        <v>554</v>
      </c>
      <c r="D338" s="127" t="s">
        <v>189</v>
      </c>
      <c r="E338" s="128" t="s">
        <v>2341</v>
      </c>
      <c r="F338" s="129" t="s">
        <v>2342</v>
      </c>
      <c r="G338" s="130" t="s">
        <v>460</v>
      </c>
      <c r="H338" s="131">
        <v>11.5</v>
      </c>
      <c r="I338" s="132"/>
      <c r="J338" s="133">
        <f>ROUND(I338*H338,2)</f>
        <v>0</v>
      </c>
      <c r="K338" s="129" t="s">
        <v>193</v>
      </c>
      <c r="L338" s="31"/>
      <c r="M338" s="134" t="s">
        <v>19</v>
      </c>
      <c r="N338" s="135" t="s">
        <v>47</v>
      </c>
      <c r="P338" s="136">
        <f>O338*H338</f>
        <v>0</v>
      </c>
      <c r="Q338" s="136">
        <v>0</v>
      </c>
      <c r="R338" s="136">
        <f>Q338*H338</f>
        <v>0</v>
      </c>
      <c r="S338" s="136">
        <v>0.25</v>
      </c>
      <c r="T338" s="137">
        <f>S338*H338</f>
        <v>2.875</v>
      </c>
      <c r="AR338" s="138" t="s">
        <v>194</v>
      </c>
      <c r="AT338" s="138" t="s">
        <v>189</v>
      </c>
      <c r="AU338" s="138" t="s">
        <v>86</v>
      </c>
      <c r="AY338" s="16" t="s">
        <v>187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6" t="s">
        <v>84</v>
      </c>
      <c r="BK338" s="139">
        <f>ROUND(I338*H338,2)</f>
        <v>0</v>
      </c>
      <c r="BL338" s="16" t="s">
        <v>194</v>
      </c>
      <c r="BM338" s="138" t="s">
        <v>2343</v>
      </c>
    </row>
    <row r="339" spans="2:65" s="1" customFormat="1" ht="38.4">
      <c r="B339" s="31"/>
      <c r="D339" s="140" t="s">
        <v>196</v>
      </c>
      <c r="F339" s="141" t="s">
        <v>2344</v>
      </c>
      <c r="I339" s="142"/>
      <c r="L339" s="31"/>
      <c r="M339" s="143"/>
      <c r="T339" s="52"/>
      <c r="AT339" s="16" t="s">
        <v>196</v>
      </c>
      <c r="AU339" s="16" t="s">
        <v>86</v>
      </c>
    </row>
    <row r="340" spans="2:65" s="1" customFormat="1">
      <c r="B340" s="31"/>
      <c r="D340" s="144" t="s">
        <v>198</v>
      </c>
      <c r="F340" s="145" t="s">
        <v>2345</v>
      </c>
      <c r="I340" s="142"/>
      <c r="L340" s="31"/>
      <c r="M340" s="143"/>
      <c r="T340" s="52"/>
      <c r="AT340" s="16" t="s">
        <v>198</v>
      </c>
      <c r="AU340" s="16" t="s">
        <v>86</v>
      </c>
    </row>
    <row r="341" spans="2:65" s="12" customFormat="1">
      <c r="B341" s="146"/>
      <c r="D341" s="140" t="s">
        <v>200</v>
      </c>
      <c r="E341" s="147" t="s">
        <v>19</v>
      </c>
      <c r="F341" s="148" t="s">
        <v>2275</v>
      </c>
      <c r="H341" s="149">
        <v>11.5</v>
      </c>
      <c r="I341" s="150"/>
      <c r="L341" s="146"/>
      <c r="M341" s="151"/>
      <c r="T341" s="152"/>
      <c r="AT341" s="147" t="s">
        <v>200</v>
      </c>
      <c r="AU341" s="147" t="s">
        <v>86</v>
      </c>
      <c r="AV341" s="12" t="s">
        <v>86</v>
      </c>
      <c r="AW341" s="12" t="s">
        <v>37</v>
      </c>
      <c r="AX341" s="12" t="s">
        <v>84</v>
      </c>
      <c r="AY341" s="147" t="s">
        <v>187</v>
      </c>
    </row>
    <row r="342" spans="2:65" s="1" customFormat="1" ht="24.15" customHeight="1">
      <c r="B342" s="31"/>
      <c r="C342" s="127" t="s">
        <v>560</v>
      </c>
      <c r="D342" s="127" t="s">
        <v>189</v>
      </c>
      <c r="E342" s="128" t="s">
        <v>2346</v>
      </c>
      <c r="F342" s="129" t="s">
        <v>2347</v>
      </c>
      <c r="G342" s="130" t="s">
        <v>192</v>
      </c>
      <c r="H342" s="131">
        <v>8</v>
      </c>
      <c r="I342" s="132"/>
      <c r="J342" s="133">
        <f>ROUND(I342*H342,2)</f>
        <v>0</v>
      </c>
      <c r="K342" s="129" t="s">
        <v>193</v>
      </c>
      <c r="L342" s="31"/>
      <c r="M342" s="134" t="s">
        <v>19</v>
      </c>
      <c r="N342" s="135" t="s">
        <v>47</v>
      </c>
      <c r="P342" s="136">
        <f>O342*H342</f>
        <v>0</v>
      </c>
      <c r="Q342" s="136">
        <v>0</v>
      </c>
      <c r="R342" s="136">
        <f>Q342*H342</f>
        <v>0</v>
      </c>
      <c r="S342" s="136">
        <v>4.1000000000000002E-2</v>
      </c>
      <c r="T342" s="137">
        <f>S342*H342</f>
        <v>0.32800000000000001</v>
      </c>
      <c r="AR342" s="138" t="s">
        <v>194</v>
      </c>
      <c r="AT342" s="138" t="s">
        <v>189</v>
      </c>
      <c r="AU342" s="138" t="s">
        <v>86</v>
      </c>
      <c r="AY342" s="16" t="s">
        <v>187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6" t="s">
        <v>84</v>
      </c>
      <c r="BK342" s="139">
        <f>ROUND(I342*H342,2)</f>
        <v>0</v>
      </c>
      <c r="BL342" s="16" t="s">
        <v>194</v>
      </c>
      <c r="BM342" s="138" t="s">
        <v>2348</v>
      </c>
    </row>
    <row r="343" spans="2:65" s="1" customFormat="1" ht="28.8">
      <c r="B343" s="31"/>
      <c r="D343" s="140" t="s">
        <v>196</v>
      </c>
      <c r="F343" s="141" t="s">
        <v>2349</v>
      </c>
      <c r="I343" s="142"/>
      <c r="L343" s="31"/>
      <c r="M343" s="143"/>
      <c r="T343" s="52"/>
      <c r="AT343" s="16" t="s">
        <v>196</v>
      </c>
      <c r="AU343" s="16" t="s">
        <v>86</v>
      </c>
    </row>
    <row r="344" spans="2:65" s="1" customFormat="1">
      <c r="B344" s="31"/>
      <c r="D344" s="144" t="s">
        <v>198</v>
      </c>
      <c r="F344" s="145" t="s">
        <v>2350</v>
      </c>
      <c r="I344" s="142"/>
      <c r="L344" s="31"/>
      <c r="M344" s="143"/>
      <c r="T344" s="52"/>
      <c r="AT344" s="16" t="s">
        <v>198</v>
      </c>
      <c r="AU344" s="16" t="s">
        <v>86</v>
      </c>
    </row>
    <row r="345" spans="2:65" s="12" customFormat="1">
      <c r="B345" s="146"/>
      <c r="D345" s="140" t="s">
        <v>200</v>
      </c>
      <c r="E345" s="147" t="s">
        <v>19</v>
      </c>
      <c r="F345" s="148" t="s">
        <v>2351</v>
      </c>
      <c r="H345" s="149">
        <v>8</v>
      </c>
      <c r="I345" s="150"/>
      <c r="L345" s="146"/>
      <c r="M345" s="151"/>
      <c r="T345" s="152"/>
      <c r="AT345" s="147" t="s">
        <v>200</v>
      </c>
      <c r="AU345" s="147" t="s">
        <v>86</v>
      </c>
      <c r="AV345" s="12" t="s">
        <v>86</v>
      </c>
      <c r="AW345" s="12" t="s">
        <v>37</v>
      </c>
      <c r="AX345" s="12" t="s">
        <v>84</v>
      </c>
      <c r="AY345" s="147" t="s">
        <v>187</v>
      </c>
    </row>
    <row r="346" spans="2:65" s="1" customFormat="1" ht="37.799999999999997" customHeight="1">
      <c r="B346" s="31"/>
      <c r="C346" s="127" t="s">
        <v>564</v>
      </c>
      <c r="D346" s="127" t="s">
        <v>189</v>
      </c>
      <c r="E346" s="128" t="s">
        <v>2352</v>
      </c>
      <c r="F346" s="129" t="s">
        <v>2353</v>
      </c>
      <c r="G346" s="130" t="s">
        <v>192</v>
      </c>
      <c r="H346" s="131">
        <v>16.8</v>
      </c>
      <c r="I346" s="132"/>
      <c r="J346" s="133">
        <f>ROUND(I346*H346,2)</f>
        <v>0</v>
      </c>
      <c r="K346" s="129" t="s">
        <v>193</v>
      </c>
      <c r="L346" s="31"/>
      <c r="M346" s="134" t="s">
        <v>19</v>
      </c>
      <c r="N346" s="135" t="s">
        <v>47</v>
      </c>
      <c r="P346" s="136">
        <f>O346*H346</f>
        <v>0</v>
      </c>
      <c r="Q346" s="136">
        <v>0</v>
      </c>
      <c r="R346" s="136">
        <f>Q346*H346</f>
        <v>0</v>
      </c>
      <c r="S346" s="136">
        <v>0.05</v>
      </c>
      <c r="T346" s="137">
        <f>S346*H346</f>
        <v>0.84000000000000008</v>
      </c>
      <c r="AR346" s="138" t="s">
        <v>194</v>
      </c>
      <c r="AT346" s="138" t="s">
        <v>189</v>
      </c>
      <c r="AU346" s="138" t="s">
        <v>86</v>
      </c>
      <c r="AY346" s="16" t="s">
        <v>187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6" t="s">
        <v>84</v>
      </c>
      <c r="BK346" s="139">
        <f>ROUND(I346*H346,2)</f>
        <v>0</v>
      </c>
      <c r="BL346" s="16" t="s">
        <v>194</v>
      </c>
      <c r="BM346" s="138" t="s">
        <v>2354</v>
      </c>
    </row>
    <row r="347" spans="2:65" s="1" customFormat="1" ht="19.2">
      <c r="B347" s="31"/>
      <c r="D347" s="140" t="s">
        <v>196</v>
      </c>
      <c r="F347" s="141" t="s">
        <v>2355</v>
      </c>
      <c r="I347" s="142"/>
      <c r="L347" s="31"/>
      <c r="M347" s="143"/>
      <c r="T347" s="52"/>
      <c r="AT347" s="16" t="s">
        <v>196</v>
      </c>
      <c r="AU347" s="16" t="s">
        <v>86</v>
      </c>
    </row>
    <row r="348" spans="2:65" s="1" customFormat="1">
      <c r="B348" s="31"/>
      <c r="D348" s="144" t="s">
        <v>198</v>
      </c>
      <c r="F348" s="145" t="s">
        <v>2356</v>
      </c>
      <c r="I348" s="142"/>
      <c r="L348" s="31"/>
      <c r="M348" s="143"/>
      <c r="T348" s="52"/>
      <c r="AT348" s="16" t="s">
        <v>198</v>
      </c>
      <c r="AU348" s="16" t="s">
        <v>86</v>
      </c>
    </row>
    <row r="349" spans="2:65" s="12" customFormat="1">
      <c r="B349" s="146"/>
      <c r="D349" s="140" t="s">
        <v>200</v>
      </c>
      <c r="E349" s="147" t="s">
        <v>19</v>
      </c>
      <c r="F349" s="148" t="s">
        <v>2357</v>
      </c>
      <c r="H349" s="149">
        <v>16.8</v>
      </c>
      <c r="I349" s="150"/>
      <c r="L349" s="146"/>
      <c r="M349" s="151"/>
      <c r="T349" s="152"/>
      <c r="AT349" s="147" t="s">
        <v>200</v>
      </c>
      <c r="AU349" s="147" t="s">
        <v>86</v>
      </c>
      <c r="AV349" s="12" t="s">
        <v>86</v>
      </c>
      <c r="AW349" s="12" t="s">
        <v>37</v>
      </c>
      <c r="AX349" s="12" t="s">
        <v>84</v>
      </c>
      <c r="AY349" s="147" t="s">
        <v>187</v>
      </c>
    </row>
    <row r="350" spans="2:65" s="1" customFormat="1" ht="37.799999999999997" customHeight="1">
      <c r="B350" s="31"/>
      <c r="C350" s="127" t="s">
        <v>571</v>
      </c>
      <c r="D350" s="127" t="s">
        <v>189</v>
      </c>
      <c r="E350" s="128" t="s">
        <v>2358</v>
      </c>
      <c r="F350" s="129" t="s">
        <v>2359</v>
      </c>
      <c r="G350" s="130" t="s">
        <v>192</v>
      </c>
      <c r="H350" s="131">
        <v>46.7</v>
      </c>
      <c r="I350" s="132"/>
      <c r="J350" s="133">
        <f>ROUND(I350*H350,2)</f>
        <v>0</v>
      </c>
      <c r="K350" s="129" t="s">
        <v>193</v>
      </c>
      <c r="L350" s="31"/>
      <c r="M350" s="134" t="s">
        <v>19</v>
      </c>
      <c r="N350" s="135" t="s">
        <v>47</v>
      </c>
      <c r="P350" s="136">
        <f>O350*H350</f>
        <v>0</v>
      </c>
      <c r="Q350" s="136">
        <v>0</v>
      </c>
      <c r="R350" s="136">
        <f>Q350*H350</f>
        <v>0</v>
      </c>
      <c r="S350" s="136">
        <v>4.5999999999999999E-2</v>
      </c>
      <c r="T350" s="137">
        <f>S350*H350</f>
        <v>2.1482000000000001</v>
      </c>
      <c r="AR350" s="138" t="s">
        <v>194</v>
      </c>
      <c r="AT350" s="138" t="s">
        <v>189</v>
      </c>
      <c r="AU350" s="138" t="s">
        <v>86</v>
      </c>
      <c r="AY350" s="16" t="s">
        <v>187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6" t="s">
        <v>84</v>
      </c>
      <c r="BK350" s="139">
        <f>ROUND(I350*H350,2)</f>
        <v>0</v>
      </c>
      <c r="BL350" s="16" t="s">
        <v>194</v>
      </c>
      <c r="BM350" s="138" t="s">
        <v>2360</v>
      </c>
    </row>
    <row r="351" spans="2:65" s="1" customFormat="1" ht="28.8">
      <c r="B351" s="31"/>
      <c r="D351" s="140" t="s">
        <v>196</v>
      </c>
      <c r="F351" s="141" t="s">
        <v>2361</v>
      </c>
      <c r="I351" s="142"/>
      <c r="L351" s="31"/>
      <c r="M351" s="143"/>
      <c r="T351" s="52"/>
      <c r="AT351" s="16" t="s">
        <v>196</v>
      </c>
      <c r="AU351" s="16" t="s">
        <v>86</v>
      </c>
    </row>
    <row r="352" spans="2:65" s="1" customFormat="1">
      <c r="B352" s="31"/>
      <c r="D352" s="144" t="s">
        <v>198</v>
      </c>
      <c r="F352" s="145" t="s">
        <v>2362</v>
      </c>
      <c r="I352" s="142"/>
      <c r="L352" s="31"/>
      <c r="M352" s="143"/>
      <c r="T352" s="52"/>
      <c r="AT352" s="16" t="s">
        <v>198</v>
      </c>
      <c r="AU352" s="16" t="s">
        <v>86</v>
      </c>
    </row>
    <row r="353" spans="2:65" s="12" customFormat="1">
      <c r="B353" s="146"/>
      <c r="D353" s="140" t="s">
        <v>200</v>
      </c>
      <c r="E353" s="147" t="s">
        <v>19</v>
      </c>
      <c r="F353" s="148" t="s">
        <v>2363</v>
      </c>
      <c r="H353" s="149">
        <v>46.7</v>
      </c>
      <c r="I353" s="150"/>
      <c r="L353" s="146"/>
      <c r="M353" s="151"/>
      <c r="T353" s="152"/>
      <c r="AT353" s="147" t="s">
        <v>200</v>
      </c>
      <c r="AU353" s="147" t="s">
        <v>86</v>
      </c>
      <c r="AV353" s="12" t="s">
        <v>86</v>
      </c>
      <c r="AW353" s="12" t="s">
        <v>37</v>
      </c>
      <c r="AX353" s="12" t="s">
        <v>84</v>
      </c>
      <c r="AY353" s="147" t="s">
        <v>187</v>
      </c>
    </row>
    <row r="354" spans="2:65" s="1" customFormat="1" ht="24.15" customHeight="1">
      <c r="B354" s="31"/>
      <c r="C354" s="127" t="s">
        <v>578</v>
      </c>
      <c r="D354" s="127" t="s">
        <v>189</v>
      </c>
      <c r="E354" s="128" t="s">
        <v>2364</v>
      </c>
      <c r="F354" s="129" t="s">
        <v>2365</v>
      </c>
      <c r="G354" s="130" t="s">
        <v>192</v>
      </c>
      <c r="H354" s="131">
        <v>55.814999999999998</v>
      </c>
      <c r="I354" s="132"/>
      <c r="J354" s="133">
        <f>ROUND(I354*H354,2)</f>
        <v>0</v>
      </c>
      <c r="K354" s="129" t="s">
        <v>193</v>
      </c>
      <c r="L354" s="31"/>
      <c r="M354" s="134" t="s">
        <v>19</v>
      </c>
      <c r="N354" s="135" t="s">
        <v>47</v>
      </c>
      <c r="P354" s="136">
        <f>O354*H354</f>
        <v>0</v>
      </c>
      <c r="Q354" s="136">
        <v>0</v>
      </c>
      <c r="R354" s="136">
        <f>Q354*H354</f>
        <v>0</v>
      </c>
      <c r="S354" s="136">
        <v>0.05</v>
      </c>
      <c r="T354" s="137">
        <f>S354*H354</f>
        <v>2.7907500000000001</v>
      </c>
      <c r="AR354" s="138" t="s">
        <v>194</v>
      </c>
      <c r="AT354" s="138" t="s">
        <v>189</v>
      </c>
      <c r="AU354" s="138" t="s">
        <v>86</v>
      </c>
      <c r="AY354" s="16" t="s">
        <v>187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6" t="s">
        <v>84</v>
      </c>
      <c r="BK354" s="139">
        <f>ROUND(I354*H354,2)</f>
        <v>0</v>
      </c>
      <c r="BL354" s="16" t="s">
        <v>194</v>
      </c>
      <c r="BM354" s="138" t="s">
        <v>2366</v>
      </c>
    </row>
    <row r="355" spans="2:65" s="1" customFormat="1" ht="19.2">
      <c r="B355" s="31"/>
      <c r="D355" s="140" t="s">
        <v>196</v>
      </c>
      <c r="F355" s="141" t="s">
        <v>2367</v>
      </c>
      <c r="I355" s="142"/>
      <c r="L355" s="31"/>
      <c r="M355" s="143"/>
      <c r="T355" s="52"/>
      <c r="AT355" s="16" t="s">
        <v>196</v>
      </c>
      <c r="AU355" s="16" t="s">
        <v>86</v>
      </c>
    </row>
    <row r="356" spans="2:65" s="1" customFormat="1">
      <c r="B356" s="31"/>
      <c r="D356" s="144" t="s">
        <v>198</v>
      </c>
      <c r="F356" s="145" t="s">
        <v>2368</v>
      </c>
      <c r="I356" s="142"/>
      <c r="L356" s="31"/>
      <c r="M356" s="143"/>
      <c r="T356" s="52"/>
      <c r="AT356" s="16" t="s">
        <v>198</v>
      </c>
      <c r="AU356" s="16" t="s">
        <v>86</v>
      </c>
    </row>
    <row r="357" spans="2:65" s="12" customFormat="1">
      <c r="B357" s="146"/>
      <c r="D357" s="140" t="s">
        <v>200</v>
      </c>
      <c r="E357" s="147" t="s">
        <v>19</v>
      </c>
      <c r="F357" s="148" t="s">
        <v>2369</v>
      </c>
      <c r="H357" s="149">
        <v>55.814999999999998</v>
      </c>
      <c r="I357" s="150"/>
      <c r="L357" s="146"/>
      <c r="M357" s="151"/>
      <c r="T357" s="152"/>
      <c r="AT357" s="147" t="s">
        <v>200</v>
      </c>
      <c r="AU357" s="147" t="s">
        <v>86</v>
      </c>
      <c r="AV357" s="12" t="s">
        <v>86</v>
      </c>
      <c r="AW357" s="12" t="s">
        <v>37</v>
      </c>
      <c r="AX357" s="12" t="s">
        <v>84</v>
      </c>
      <c r="AY357" s="147" t="s">
        <v>187</v>
      </c>
    </row>
    <row r="358" spans="2:65" s="11" customFormat="1" ht="22.8" customHeight="1">
      <c r="B358" s="115"/>
      <c r="D358" s="116" t="s">
        <v>75</v>
      </c>
      <c r="E358" s="125" t="s">
        <v>627</v>
      </c>
      <c r="F358" s="125" t="s">
        <v>628</v>
      </c>
      <c r="I358" s="118"/>
      <c r="J358" s="126">
        <f>BK358</f>
        <v>0</v>
      </c>
      <c r="L358" s="115"/>
      <c r="M358" s="120"/>
      <c r="P358" s="121">
        <f>SUM(P359:P371)</f>
        <v>0</v>
      </c>
      <c r="R358" s="121">
        <f>SUM(R359:R371)</f>
        <v>0</v>
      </c>
      <c r="T358" s="122">
        <f>SUM(T359:T371)</f>
        <v>0</v>
      </c>
      <c r="AR358" s="116" t="s">
        <v>84</v>
      </c>
      <c r="AT358" s="123" t="s">
        <v>75</v>
      </c>
      <c r="AU358" s="123" t="s">
        <v>84</v>
      </c>
      <c r="AY358" s="116" t="s">
        <v>187</v>
      </c>
      <c r="BK358" s="124">
        <f>SUM(BK359:BK371)</f>
        <v>0</v>
      </c>
    </row>
    <row r="359" spans="2:65" s="1" customFormat="1" ht="24.15" customHeight="1">
      <c r="B359" s="31"/>
      <c r="C359" s="127" t="s">
        <v>585</v>
      </c>
      <c r="D359" s="127" t="s">
        <v>189</v>
      </c>
      <c r="E359" s="128" t="s">
        <v>2370</v>
      </c>
      <c r="F359" s="129" t="s">
        <v>2371</v>
      </c>
      <c r="G359" s="130" t="s">
        <v>238</v>
      </c>
      <c r="H359" s="131">
        <v>57.186</v>
      </c>
      <c r="I359" s="132"/>
      <c r="J359" s="133">
        <f>ROUND(I359*H359,2)</f>
        <v>0</v>
      </c>
      <c r="K359" s="129" t="s">
        <v>193</v>
      </c>
      <c r="L359" s="31"/>
      <c r="M359" s="134" t="s">
        <v>19</v>
      </c>
      <c r="N359" s="135" t="s">
        <v>47</v>
      </c>
      <c r="P359" s="136">
        <f>O359*H359</f>
        <v>0</v>
      </c>
      <c r="Q359" s="136">
        <v>0</v>
      </c>
      <c r="R359" s="136">
        <f>Q359*H359</f>
        <v>0</v>
      </c>
      <c r="S359" s="136">
        <v>0</v>
      </c>
      <c r="T359" s="137">
        <f>S359*H359</f>
        <v>0</v>
      </c>
      <c r="AR359" s="138" t="s">
        <v>194</v>
      </c>
      <c r="AT359" s="138" t="s">
        <v>189</v>
      </c>
      <c r="AU359" s="138" t="s">
        <v>86</v>
      </c>
      <c r="AY359" s="16" t="s">
        <v>187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6" t="s">
        <v>84</v>
      </c>
      <c r="BK359" s="139">
        <f>ROUND(I359*H359,2)</f>
        <v>0</v>
      </c>
      <c r="BL359" s="16" t="s">
        <v>194</v>
      </c>
      <c r="BM359" s="138" t="s">
        <v>2372</v>
      </c>
    </row>
    <row r="360" spans="2:65" s="1" customFormat="1" ht="28.8">
      <c r="B360" s="31"/>
      <c r="D360" s="140" t="s">
        <v>196</v>
      </c>
      <c r="F360" s="141" t="s">
        <v>2373</v>
      </c>
      <c r="I360" s="142"/>
      <c r="L360" s="31"/>
      <c r="M360" s="143"/>
      <c r="T360" s="52"/>
      <c r="AT360" s="16" t="s">
        <v>196</v>
      </c>
      <c r="AU360" s="16" t="s">
        <v>86</v>
      </c>
    </row>
    <row r="361" spans="2:65" s="1" customFormat="1">
      <c r="B361" s="31"/>
      <c r="D361" s="144" t="s">
        <v>198</v>
      </c>
      <c r="F361" s="145" t="s">
        <v>2374</v>
      </c>
      <c r="I361" s="142"/>
      <c r="L361" s="31"/>
      <c r="M361" s="143"/>
      <c r="T361" s="52"/>
      <c r="AT361" s="16" t="s">
        <v>198</v>
      </c>
      <c r="AU361" s="16" t="s">
        <v>86</v>
      </c>
    </row>
    <row r="362" spans="2:65" s="1" customFormat="1" ht="24.15" customHeight="1">
      <c r="B362" s="31"/>
      <c r="C362" s="127" t="s">
        <v>589</v>
      </c>
      <c r="D362" s="127" t="s">
        <v>189</v>
      </c>
      <c r="E362" s="128" t="s">
        <v>630</v>
      </c>
      <c r="F362" s="129" t="s">
        <v>631</v>
      </c>
      <c r="G362" s="130" t="s">
        <v>238</v>
      </c>
      <c r="H362" s="131">
        <v>57.186</v>
      </c>
      <c r="I362" s="132"/>
      <c r="J362" s="133">
        <f>ROUND(I362*H362,2)</f>
        <v>0</v>
      </c>
      <c r="K362" s="129" t="s">
        <v>193</v>
      </c>
      <c r="L362" s="31"/>
      <c r="M362" s="134" t="s">
        <v>19</v>
      </c>
      <c r="N362" s="135" t="s">
        <v>47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194</v>
      </c>
      <c r="AT362" s="138" t="s">
        <v>189</v>
      </c>
      <c r="AU362" s="138" t="s">
        <v>86</v>
      </c>
      <c r="AY362" s="16" t="s">
        <v>187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84</v>
      </c>
      <c r="BK362" s="139">
        <f>ROUND(I362*H362,2)</f>
        <v>0</v>
      </c>
      <c r="BL362" s="16" t="s">
        <v>194</v>
      </c>
      <c r="BM362" s="138" t="s">
        <v>2375</v>
      </c>
    </row>
    <row r="363" spans="2:65" s="1" customFormat="1" ht="19.2">
      <c r="B363" s="31"/>
      <c r="D363" s="140" t="s">
        <v>196</v>
      </c>
      <c r="F363" s="141" t="s">
        <v>633</v>
      </c>
      <c r="I363" s="142"/>
      <c r="L363" s="31"/>
      <c r="M363" s="143"/>
      <c r="T363" s="52"/>
      <c r="AT363" s="16" t="s">
        <v>196</v>
      </c>
      <c r="AU363" s="16" t="s">
        <v>86</v>
      </c>
    </row>
    <row r="364" spans="2:65" s="1" customFormat="1">
      <c r="B364" s="31"/>
      <c r="D364" s="144" t="s">
        <v>198</v>
      </c>
      <c r="F364" s="145" t="s">
        <v>634</v>
      </c>
      <c r="I364" s="142"/>
      <c r="L364" s="31"/>
      <c r="M364" s="143"/>
      <c r="T364" s="52"/>
      <c r="AT364" s="16" t="s">
        <v>198</v>
      </c>
      <c r="AU364" s="16" t="s">
        <v>86</v>
      </c>
    </row>
    <row r="365" spans="2:65" s="1" customFormat="1" ht="24.15" customHeight="1">
      <c r="B365" s="31"/>
      <c r="C365" s="127" t="s">
        <v>595</v>
      </c>
      <c r="D365" s="127" t="s">
        <v>189</v>
      </c>
      <c r="E365" s="128" t="s">
        <v>636</v>
      </c>
      <c r="F365" s="129" t="s">
        <v>637</v>
      </c>
      <c r="G365" s="130" t="s">
        <v>238</v>
      </c>
      <c r="H365" s="131">
        <v>571.86</v>
      </c>
      <c r="I365" s="132"/>
      <c r="J365" s="133">
        <f>ROUND(I365*H365,2)</f>
        <v>0</v>
      </c>
      <c r="K365" s="129" t="s">
        <v>193</v>
      </c>
      <c r="L365" s="31"/>
      <c r="M365" s="134" t="s">
        <v>19</v>
      </c>
      <c r="N365" s="135" t="s">
        <v>47</v>
      </c>
      <c r="P365" s="136">
        <f>O365*H365</f>
        <v>0</v>
      </c>
      <c r="Q365" s="136">
        <v>0</v>
      </c>
      <c r="R365" s="136">
        <f>Q365*H365</f>
        <v>0</v>
      </c>
      <c r="S365" s="136">
        <v>0</v>
      </c>
      <c r="T365" s="137">
        <f>S365*H365</f>
        <v>0</v>
      </c>
      <c r="AR365" s="138" t="s">
        <v>194</v>
      </c>
      <c r="AT365" s="138" t="s">
        <v>189</v>
      </c>
      <c r="AU365" s="138" t="s">
        <v>86</v>
      </c>
      <c r="AY365" s="16" t="s">
        <v>187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6" t="s">
        <v>84</v>
      </c>
      <c r="BK365" s="139">
        <f>ROUND(I365*H365,2)</f>
        <v>0</v>
      </c>
      <c r="BL365" s="16" t="s">
        <v>194</v>
      </c>
      <c r="BM365" s="138" t="s">
        <v>2376</v>
      </c>
    </row>
    <row r="366" spans="2:65" s="1" customFormat="1" ht="28.8">
      <c r="B366" s="31"/>
      <c r="D366" s="140" t="s">
        <v>196</v>
      </c>
      <c r="F366" s="141" t="s">
        <v>639</v>
      </c>
      <c r="I366" s="142"/>
      <c r="L366" s="31"/>
      <c r="M366" s="143"/>
      <c r="T366" s="52"/>
      <c r="AT366" s="16" t="s">
        <v>196</v>
      </c>
      <c r="AU366" s="16" t="s">
        <v>86</v>
      </c>
    </row>
    <row r="367" spans="2:65" s="1" customFormat="1">
      <c r="B367" s="31"/>
      <c r="D367" s="144" t="s">
        <v>198</v>
      </c>
      <c r="F367" s="145" t="s">
        <v>640</v>
      </c>
      <c r="I367" s="142"/>
      <c r="L367" s="31"/>
      <c r="M367" s="143"/>
      <c r="T367" s="52"/>
      <c r="AT367" s="16" t="s">
        <v>198</v>
      </c>
      <c r="AU367" s="16" t="s">
        <v>86</v>
      </c>
    </row>
    <row r="368" spans="2:65" s="12" customFormat="1">
      <c r="B368" s="146"/>
      <c r="D368" s="140" t="s">
        <v>200</v>
      </c>
      <c r="F368" s="148" t="s">
        <v>2377</v>
      </c>
      <c r="H368" s="149">
        <v>571.86</v>
      </c>
      <c r="I368" s="150"/>
      <c r="L368" s="146"/>
      <c r="M368" s="151"/>
      <c r="T368" s="152"/>
      <c r="AT368" s="147" t="s">
        <v>200</v>
      </c>
      <c r="AU368" s="147" t="s">
        <v>86</v>
      </c>
      <c r="AV368" s="12" t="s">
        <v>86</v>
      </c>
      <c r="AW368" s="12" t="s">
        <v>4</v>
      </c>
      <c r="AX368" s="12" t="s">
        <v>84</v>
      </c>
      <c r="AY368" s="147" t="s">
        <v>187</v>
      </c>
    </row>
    <row r="369" spans="2:65" s="1" customFormat="1" ht="33" customHeight="1">
      <c r="B369" s="31"/>
      <c r="C369" s="127" t="s">
        <v>599</v>
      </c>
      <c r="D369" s="127" t="s">
        <v>189</v>
      </c>
      <c r="E369" s="128" t="s">
        <v>1533</v>
      </c>
      <c r="F369" s="129" t="s">
        <v>1534</v>
      </c>
      <c r="G369" s="130" t="s">
        <v>238</v>
      </c>
      <c r="H369" s="131">
        <v>57.186</v>
      </c>
      <c r="I369" s="132"/>
      <c r="J369" s="133">
        <f>ROUND(I369*H369,2)</f>
        <v>0</v>
      </c>
      <c r="K369" s="129" t="s">
        <v>193</v>
      </c>
      <c r="L369" s="31"/>
      <c r="M369" s="134" t="s">
        <v>19</v>
      </c>
      <c r="N369" s="135" t="s">
        <v>47</v>
      </c>
      <c r="P369" s="136">
        <f>O369*H369</f>
        <v>0</v>
      </c>
      <c r="Q369" s="136">
        <v>0</v>
      </c>
      <c r="R369" s="136">
        <f>Q369*H369</f>
        <v>0</v>
      </c>
      <c r="S369" s="136">
        <v>0</v>
      </c>
      <c r="T369" s="137">
        <f>S369*H369</f>
        <v>0</v>
      </c>
      <c r="AR369" s="138" t="s">
        <v>194</v>
      </c>
      <c r="AT369" s="138" t="s">
        <v>189</v>
      </c>
      <c r="AU369" s="138" t="s">
        <v>86</v>
      </c>
      <c r="AY369" s="16" t="s">
        <v>187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6" t="s">
        <v>84</v>
      </c>
      <c r="BK369" s="139">
        <f>ROUND(I369*H369,2)</f>
        <v>0</v>
      </c>
      <c r="BL369" s="16" t="s">
        <v>194</v>
      </c>
      <c r="BM369" s="138" t="s">
        <v>2378</v>
      </c>
    </row>
    <row r="370" spans="2:65" s="1" customFormat="1" ht="28.8">
      <c r="B370" s="31"/>
      <c r="D370" s="140" t="s">
        <v>196</v>
      </c>
      <c r="F370" s="141" t="s">
        <v>1536</v>
      </c>
      <c r="I370" s="142"/>
      <c r="L370" s="31"/>
      <c r="M370" s="143"/>
      <c r="T370" s="52"/>
      <c r="AT370" s="16" t="s">
        <v>196</v>
      </c>
      <c r="AU370" s="16" t="s">
        <v>86</v>
      </c>
    </row>
    <row r="371" spans="2:65" s="1" customFormat="1">
      <c r="B371" s="31"/>
      <c r="D371" s="144" t="s">
        <v>198</v>
      </c>
      <c r="F371" s="145" t="s">
        <v>1537</v>
      </c>
      <c r="I371" s="142"/>
      <c r="L371" s="31"/>
      <c r="M371" s="143"/>
      <c r="T371" s="52"/>
      <c r="AT371" s="16" t="s">
        <v>198</v>
      </c>
      <c r="AU371" s="16" t="s">
        <v>86</v>
      </c>
    </row>
    <row r="372" spans="2:65" s="11" customFormat="1" ht="22.8" customHeight="1">
      <c r="B372" s="115"/>
      <c r="D372" s="116" t="s">
        <v>75</v>
      </c>
      <c r="E372" s="125" t="s">
        <v>648</v>
      </c>
      <c r="F372" s="125" t="s">
        <v>649</v>
      </c>
      <c r="I372" s="118"/>
      <c r="J372" s="126">
        <f>BK372</f>
        <v>0</v>
      </c>
      <c r="L372" s="115"/>
      <c r="M372" s="120"/>
      <c r="P372" s="121">
        <f>SUM(P373:P375)</f>
        <v>0</v>
      </c>
      <c r="R372" s="121">
        <f>SUM(R373:R375)</f>
        <v>0</v>
      </c>
      <c r="T372" s="122">
        <f>SUM(T373:T375)</f>
        <v>0</v>
      </c>
      <c r="AR372" s="116" t="s">
        <v>84</v>
      </c>
      <c r="AT372" s="123" t="s">
        <v>75</v>
      </c>
      <c r="AU372" s="123" t="s">
        <v>84</v>
      </c>
      <c r="AY372" s="116" t="s">
        <v>187</v>
      </c>
      <c r="BK372" s="124">
        <f>SUM(BK373:BK375)</f>
        <v>0</v>
      </c>
    </row>
    <row r="373" spans="2:65" s="1" customFormat="1" ht="16.5" customHeight="1">
      <c r="B373" s="31"/>
      <c r="C373" s="127" t="s">
        <v>603</v>
      </c>
      <c r="D373" s="127" t="s">
        <v>189</v>
      </c>
      <c r="E373" s="128" t="s">
        <v>2379</v>
      </c>
      <c r="F373" s="129" t="s">
        <v>2380</v>
      </c>
      <c r="G373" s="130" t="s">
        <v>238</v>
      </c>
      <c r="H373" s="131">
        <v>25.117000000000001</v>
      </c>
      <c r="I373" s="132"/>
      <c r="J373" s="133">
        <f>ROUND(I373*H373,2)</f>
        <v>0</v>
      </c>
      <c r="K373" s="129" t="s">
        <v>193</v>
      </c>
      <c r="L373" s="31"/>
      <c r="M373" s="134" t="s">
        <v>19</v>
      </c>
      <c r="N373" s="135" t="s">
        <v>47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194</v>
      </c>
      <c r="AT373" s="138" t="s">
        <v>189</v>
      </c>
      <c r="AU373" s="138" t="s">
        <v>86</v>
      </c>
      <c r="AY373" s="16" t="s">
        <v>187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84</v>
      </c>
      <c r="BK373" s="139">
        <f>ROUND(I373*H373,2)</f>
        <v>0</v>
      </c>
      <c r="BL373" s="16" t="s">
        <v>194</v>
      </c>
      <c r="BM373" s="138" t="s">
        <v>2381</v>
      </c>
    </row>
    <row r="374" spans="2:65" s="1" customFormat="1" ht="38.4">
      <c r="B374" s="31"/>
      <c r="D374" s="140" t="s">
        <v>196</v>
      </c>
      <c r="F374" s="141" t="s">
        <v>2382</v>
      </c>
      <c r="I374" s="142"/>
      <c r="L374" s="31"/>
      <c r="M374" s="143"/>
      <c r="T374" s="52"/>
      <c r="AT374" s="16" t="s">
        <v>196</v>
      </c>
      <c r="AU374" s="16" t="s">
        <v>86</v>
      </c>
    </row>
    <row r="375" spans="2:65" s="1" customFormat="1">
      <c r="B375" s="31"/>
      <c r="D375" s="144" t="s">
        <v>198</v>
      </c>
      <c r="F375" s="145" t="s">
        <v>2383</v>
      </c>
      <c r="I375" s="142"/>
      <c r="L375" s="31"/>
      <c r="M375" s="143"/>
      <c r="T375" s="52"/>
      <c r="AT375" s="16" t="s">
        <v>198</v>
      </c>
      <c r="AU375" s="16" t="s">
        <v>86</v>
      </c>
    </row>
    <row r="376" spans="2:65" s="11" customFormat="1" ht="25.95" customHeight="1">
      <c r="B376" s="115"/>
      <c r="D376" s="116" t="s">
        <v>75</v>
      </c>
      <c r="E376" s="117" t="s">
        <v>662</v>
      </c>
      <c r="F376" s="117" t="s">
        <v>663</v>
      </c>
      <c r="I376" s="118"/>
      <c r="J376" s="119">
        <f>BK376</f>
        <v>0</v>
      </c>
      <c r="L376" s="115"/>
      <c r="M376" s="120"/>
      <c r="P376" s="121">
        <f>P377+P394+P420+P428+P433+P459+P507+P523+P559+P578+P623</f>
        <v>0</v>
      </c>
      <c r="R376" s="121">
        <f>R377+R394+R420+R428+R433+R459+R507+R523+R559+R578+R623</f>
        <v>1.6814053399999997</v>
      </c>
      <c r="T376" s="122">
        <f>T377+T394+T420+T428+T433+T459+T507+T523+T559+T578+T623</f>
        <v>0.41002649999999996</v>
      </c>
      <c r="AR376" s="116" t="s">
        <v>86</v>
      </c>
      <c r="AT376" s="123" t="s">
        <v>75</v>
      </c>
      <c r="AU376" s="123" t="s">
        <v>76</v>
      </c>
      <c r="AY376" s="116" t="s">
        <v>187</v>
      </c>
      <c r="BK376" s="124">
        <f>BK377+BK394+BK420+BK428+BK433+BK459+BK507+BK523+BK559+BK578+BK623</f>
        <v>0</v>
      </c>
    </row>
    <row r="377" spans="2:65" s="11" customFormat="1" ht="22.8" customHeight="1">
      <c r="B377" s="115"/>
      <c r="D377" s="116" t="s">
        <v>75</v>
      </c>
      <c r="E377" s="125" t="s">
        <v>2384</v>
      </c>
      <c r="F377" s="125" t="s">
        <v>2385</v>
      </c>
      <c r="I377" s="118"/>
      <c r="J377" s="126">
        <f>BK377</f>
        <v>0</v>
      </c>
      <c r="L377" s="115"/>
      <c r="M377" s="120"/>
      <c r="P377" s="121">
        <f>SUM(P378:P393)</f>
        <v>0</v>
      </c>
      <c r="R377" s="121">
        <f>SUM(R378:R393)</f>
        <v>6.5402000000000004E-3</v>
      </c>
      <c r="T377" s="122">
        <f>SUM(T378:T393)</f>
        <v>0</v>
      </c>
      <c r="AR377" s="116" t="s">
        <v>86</v>
      </c>
      <c r="AT377" s="123" t="s">
        <v>75</v>
      </c>
      <c r="AU377" s="123" t="s">
        <v>84</v>
      </c>
      <c r="AY377" s="116" t="s">
        <v>187</v>
      </c>
      <c r="BK377" s="124">
        <f>SUM(BK378:BK393)</f>
        <v>0</v>
      </c>
    </row>
    <row r="378" spans="2:65" s="1" customFormat="1" ht="24.15" customHeight="1">
      <c r="B378" s="31"/>
      <c r="C378" s="127" t="s">
        <v>607</v>
      </c>
      <c r="D378" s="127" t="s">
        <v>189</v>
      </c>
      <c r="E378" s="128" t="s">
        <v>2386</v>
      </c>
      <c r="F378" s="129" t="s">
        <v>2387</v>
      </c>
      <c r="G378" s="130" t="s">
        <v>192</v>
      </c>
      <c r="H378" s="131">
        <v>11.5</v>
      </c>
      <c r="I378" s="132"/>
      <c r="J378" s="133">
        <f>ROUND(I378*H378,2)</f>
        <v>0</v>
      </c>
      <c r="K378" s="129" t="s">
        <v>193</v>
      </c>
      <c r="L378" s="31"/>
      <c r="M378" s="134" t="s">
        <v>19</v>
      </c>
      <c r="N378" s="135" t="s">
        <v>47</v>
      </c>
      <c r="P378" s="136">
        <f>O378*H378</f>
        <v>0</v>
      </c>
      <c r="Q378" s="136">
        <v>4.0000000000000003E-5</v>
      </c>
      <c r="R378" s="136">
        <f>Q378*H378</f>
        <v>4.6000000000000001E-4</v>
      </c>
      <c r="S378" s="136">
        <v>0</v>
      </c>
      <c r="T378" s="137">
        <f>S378*H378</f>
        <v>0</v>
      </c>
      <c r="AR378" s="138" t="s">
        <v>298</v>
      </c>
      <c r="AT378" s="138" t="s">
        <v>189</v>
      </c>
      <c r="AU378" s="138" t="s">
        <v>86</v>
      </c>
      <c r="AY378" s="16" t="s">
        <v>187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6" t="s">
        <v>84</v>
      </c>
      <c r="BK378" s="139">
        <f>ROUND(I378*H378,2)</f>
        <v>0</v>
      </c>
      <c r="BL378" s="16" t="s">
        <v>298</v>
      </c>
      <c r="BM378" s="138" t="s">
        <v>2388</v>
      </c>
    </row>
    <row r="379" spans="2:65" s="1" customFormat="1" ht="19.2">
      <c r="B379" s="31"/>
      <c r="D379" s="140" t="s">
        <v>196</v>
      </c>
      <c r="F379" s="141" t="s">
        <v>2389</v>
      </c>
      <c r="I379" s="142"/>
      <c r="L379" s="31"/>
      <c r="M379" s="143"/>
      <c r="T379" s="52"/>
      <c r="AT379" s="16" t="s">
        <v>196</v>
      </c>
      <c r="AU379" s="16" t="s">
        <v>86</v>
      </c>
    </row>
    <row r="380" spans="2:65" s="1" customFormat="1">
      <c r="B380" s="31"/>
      <c r="D380" s="144" t="s">
        <v>198</v>
      </c>
      <c r="F380" s="145" t="s">
        <v>2390</v>
      </c>
      <c r="I380" s="142"/>
      <c r="L380" s="31"/>
      <c r="M380" s="143"/>
      <c r="T380" s="52"/>
      <c r="AT380" s="16" t="s">
        <v>198</v>
      </c>
      <c r="AU380" s="16" t="s">
        <v>86</v>
      </c>
    </row>
    <row r="381" spans="2:65" s="12" customFormat="1">
      <c r="B381" s="146"/>
      <c r="D381" s="140" t="s">
        <v>200</v>
      </c>
      <c r="E381" s="147" t="s">
        <v>19</v>
      </c>
      <c r="F381" s="148" t="s">
        <v>2391</v>
      </c>
      <c r="H381" s="149">
        <v>11.5</v>
      </c>
      <c r="I381" s="150"/>
      <c r="L381" s="146"/>
      <c r="M381" s="151"/>
      <c r="T381" s="152"/>
      <c r="AT381" s="147" t="s">
        <v>200</v>
      </c>
      <c r="AU381" s="147" t="s">
        <v>86</v>
      </c>
      <c r="AV381" s="12" t="s">
        <v>86</v>
      </c>
      <c r="AW381" s="12" t="s">
        <v>37</v>
      </c>
      <c r="AX381" s="12" t="s">
        <v>84</v>
      </c>
      <c r="AY381" s="147" t="s">
        <v>187</v>
      </c>
    </row>
    <row r="382" spans="2:65" s="1" customFormat="1" ht="24.15" customHeight="1">
      <c r="B382" s="31"/>
      <c r="C382" s="160" t="s">
        <v>613</v>
      </c>
      <c r="D382" s="160" t="s">
        <v>267</v>
      </c>
      <c r="E382" s="161" t="s">
        <v>2392</v>
      </c>
      <c r="F382" s="162" t="s">
        <v>2393</v>
      </c>
      <c r="G382" s="163" t="s">
        <v>192</v>
      </c>
      <c r="H382" s="164">
        <v>14.042</v>
      </c>
      <c r="I382" s="165"/>
      <c r="J382" s="166">
        <f>ROUND(I382*H382,2)</f>
        <v>0</v>
      </c>
      <c r="K382" s="162" t="s">
        <v>193</v>
      </c>
      <c r="L382" s="167"/>
      <c r="M382" s="168" t="s">
        <v>19</v>
      </c>
      <c r="N382" s="169" t="s">
        <v>47</v>
      </c>
      <c r="P382" s="136">
        <f>O382*H382</f>
        <v>0</v>
      </c>
      <c r="Q382" s="136">
        <v>2.9999999999999997E-4</v>
      </c>
      <c r="R382" s="136">
        <f>Q382*H382</f>
        <v>4.2125999999999995E-3</v>
      </c>
      <c r="S382" s="136">
        <v>0</v>
      </c>
      <c r="T382" s="137">
        <f>S382*H382</f>
        <v>0</v>
      </c>
      <c r="AR382" s="138" t="s">
        <v>394</v>
      </c>
      <c r="AT382" s="138" t="s">
        <v>267</v>
      </c>
      <c r="AU382" s="138" t="s">
        <v>86</v>
      </c>
      <c r="AY382" s="16" t="s">
        <v>187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6" t="s">
        <v>84</v>
      </c>
      <c r="BK382" s="139">
        <f>ROUND(I382*H382,2)</f>
        <v>0</v>
      </c>
      <c r="BL382" s="16" t="s">
        <v>298</v>
      </c>
      <c r="BM382" s="138" t="s">
        <v>2394</v>
      </c>
    </row>
    <row r="383" spans="2:65" s="1" customFormat="1">
      <c r="B383" s="31"/>
      <c r="D383" s="140" t="s">
        <v>196</v>
      </c>
      <c r="F383" s="141" t="s">
        <v>2393</v>
      </c>
      <c r="I383" s="142"/>
      <c r="L383" s="31"/>
      <c r="M383" s="143"/>
      <c r="T383" s="52"/>
      <c r="AT383" s="16" t="s">
        <v>196</v>
      </c>
      <c r="AU383" s="16" t="s">
        <v>86</v>
      </c>
    </row>
    <row r="384" spans="2:65" s="12" customFormat="1">
      <c r="B384" s="146"/>
      <c r="D384" s="140" t="s">
        <v>200</v>
      </c>
      <c r="F384" s="148" t="s">
        <v>2395</v>
      </c>
      <c r="H384" s="149">
        <v>14.042</v>
      </c>
      <c r="I384" s="150"/>
      <c r="L384" s="146"/>
      <c r="M384" s="151"/>
      <c r="T384" s="152"/>
      <c r="AT384" s="147" t="s">
        <v>200</v>
      </c>
      <c r="AU384" s="147" t="s">
        <v>86</v>
      </c>
      <c r="AV384" s="12" t="s">
        <v>86</v>
      </c>
      <c r="AW384" s="12" t="s">
        <v>4</v>
      </c>
      <c r="AX384" s="12" t="s">
        <v>84</v>
      </c>
      <c r="AY384" s="147" t="s">
        <v>187</v>
      </c>
    </row>
    <row r="385" spans="2:65" s="1" customFormat="1" ht="21.75" customHeight="1">
      <c r="B385" s="31"/>
      <c r="C385" s="127" t="s">
        <v>620</v>
      </c>
      <c r="D385" s="127" t="s">
        <v>189</v>
      </c>
      <c r="E385" s="128" t="s">
        <v>2396</v>
      </c>
      <c r="F385" s="129" t="s">
        <v>2397</v>
      </c>
      <c r="G385" s="130" t="s">
        <v>460</v>
      </c>
      <c r="H385" s="131">
        <v>11.5</v>
      </c>
      <c r="I385" s="132"/>
      <c r="J385" s="133">
        <f>ROUND(I385*H385,2)</f>
        <v>0</v>
      </c>
      <c r="K385" s="129" t="s">
        <v>193</v>
      </c>
      <c r="L385" s="31"/>
      <c r="M385" s="134" t="s">
        <v>19</v>
      </c>
      <c r="N385" s="135" t="s">
        <v>47</v>
      </c>
      <c r="P385" s="136">
        <f>O385*H385</f>
        <v>0</v>
      </c>
      <c r="Q385" s="136">
        <v>4.0000000000000003E-5</v>
      </c>
      <c r="R385" s="136">
        <f>Q385*H385</f>
        <v>4.6000000000000001E-4</v>
      </c>
      <c r="S385" s="136">
        <v>0</v>
      </c>
      <c r="T385" s="137">
        <f>S385*H385</f>
        <v>0</v>
      </c>
      <c r="AR385" s="138" t="s">
        <v>298</v>
      </c>
      <c r="AT385" s="138" t="s">
        <v>189</v>
      </c>
      <c r="AU385" s="138" t="s">
        <v>86</v>
      </c>
      <c r="AY385" s="16" t="s">
        <v>187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6" t="s">
        <v>84</v>
      </c>
      <c r="BK385" s="139">
        <f>ROUND(I385*H385,2)</f>
        <v>0</v>
      </c>
      <c r="BL385" s="16" t="s">
        <v>298</v>
      </c>
      <c r="BM385" s="138" t="s">
        <v>2398</v>
      </c>
    </row>
    <row r="386" spans="2:65" s="1" customFormat="1" ht="19.2">
      <c r="B386" s="31"/>
      <c r="D386" s="140" t="s">
        <v>196</v>
      </c>
      <c r="F386" s="141" t="s">
        <v>2399</v>
      </c>
      <c r="I386" s="142"/>
      <c r="L386" s="31"/>
      <c r="M386" s="143"/>
      <c r="T386" s="52"/>
      <c r="AT386" s="16" t="s">
        <v>196</v>
      </c>
      <c r="AU386" s="16" t="s">
        <v>86</v>
      </c>
    </row>
    <row r="387" spans="2:65" s="1" customFormat="1">
      <c r="B387" s="31"/>
      <c r="D387" s="144" t="s">
        <v>198</v>
      </c>
      <c r="F387" s="145" t="s">
        <v>2400</v>
      </c>
      <c r="I387" s="142"/>
      <c r="L387" s="31"/>
      <c r="M387" s="143"/>
      <c r="T387" s="52"/>
      <c r="AT387" s="16" t="s">
        <v>198</v>
      </c>
      <c r="AU387" s="16" t="s">
        <v>86</v>
      </c>
    </row>
    <row r="388" spans="2:65" s="1" customFormat="1" ht="21.75" customHeight="1">
      <c r="B388" s="31"/>
      <c r="C388" s="160" t="s">
        <v>629</v>
      </c>
      <c r="D388" s="160" t="s">
        <v>267</v>
      </c>
      <c r="E388" s="161" t="s">
        <v>2401</v>
      </c>
      <c r="F388" s="162" t="s">
        <v>2402</v>
      </c>
      <c r="G388" s="163" t="s">
        <v>460</v>
      </c>
      <c r="H388" s="164">
        <v>11.73</v>
      </c>
      <c r="I388" s="165"/>
      <c r="J388" s="166">
        <f>ROUND(I388*H388,2)</f>
        <v>0</v>
      </c>
      <c r="K388" s="162" t="s">
        <v>193</v>
      </c>
      <c r="L388" s="167"/>
      <c r="M388" s="168" t="s">
        <v>19</v>
      </c>
      <c r="N388" s="169" t="s">
        <v>47</v>
      </c>
      <c r="P388" s="136">
        <f>O388*H388</f>
        <v>0</v>
      </c>
      <c r="Q388" s="136">
        <v>1.2E-4</v>
      </c>
      <c r="R388" s="136">
        <f>Q388*H388</f>
        <v>1.4076000000000002E-3</v>
      </c>
      <c r="S388" s="136">
        <v>0</v>
      </c>
      <c r="T388" s="137">
        <f>S388*H388</f>
        <v>0</v>
      </c>
      <c r="AR388" s="138" t="s">
        <v>394</v>
      </c>
      <c r="AT388" s="138" t="s">
        <v>267</v>
      </c>
      <c r="AU388" s="138" t="s">
        <v>86</v>
      </c>
      <c r="AY388" s="16" t="s">
        <v>187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6" t="s">
        <v>84</v>
      </c>
      <c r="BK388" s="139">
        <f>ROUND(I388*H388,2)</f>
        <v>0</v>
      </c>
      <c r="BL388" s="16" t="s">
        <v>298</v>
      </c>
      <c r="BM388" s="138" t="s">
        <v>2403</v>
      </c>
    </row>
    <row r="389" spans="2:65" s="1" customFormat="1">
      <c r="B389" s="31"/>
      <c r="D389" s="140" t="s">
        <v>196</v>
      </c>
      <c r="F389" s="141" t="s">
        <v>2402</v>
      </c>
      <c r="I389" s="142"/>
      <c r="L389" s="31"/>
      <c r="M389" s="143"/>
      <c r="T389" s="52"/>
      <c r="AT389" s="16" t="s">
        <v>196</v>
      </c>
      <c r="AU389" s="16" t="s">
        <v>86</v>
      </c>
    </row>
    <row r="390" spans="2:65" s="12" customFormat="1">
      <c r="B390" s="146"/>
      <c r="D390" s="140" t="s">
        <v>200</v>
      </c>
      <c r="F390" s="148" t="s">
        <v>2404</v>
      </c>
      <c r="H390" s="149">
        <v>11.73</v>
      </c>
      <c r="I390" s="150"/>
      <c r="L390" s="146"/>
      <c r="M390" s="151"/>
      <c r="T390" s="152"/>
      <c r="AT390" s="147" t="s">
        <v>200</v>
      </c>
      <c r="AU390" s="147" t="s">
        <v>86</v>
      </c>
      <c r="AV390" s="12" t="s">
        <v>86</v>
      </c>
      <c r="AW390" s="12" t="s">
        <v>4</v>
      </c>
      <c r="AX390" s="12" t="s">
        <v>84</v>
      </c>
      <c r="AY390" s="147" t="s">
        <v>187</v>
      </c>
    </row>
    <row r="391" spans="2:65" s="1" customFormat="1" ht="24.15" customHeight="1">
      <c r="B391" s="31"/>
      <c r="C391" s="127" t="s">
        <v>635</v>
      </c>
      <c r="D391" s="127" t="s">
        <v>189</v>
      </c>
      <c r="E391" s="128" t="s">
        <v>2405</v>
      </c>
      <c r="F391" s="129" t="s">
        <v>2406</v>
      </c>
      <c r="G391" s="130" t="s">
        <v>238</v>
      </c>
      <c r="H391" s="131">
        <v>7.0000000000000001E-3</v>
      </c>
      <c r="I391" s="132"/>
      <c r="J391" s="133">
        <f>ROUND(I391*H391,2)</f>
        <v>0</v>
      </c>
      <c r="K391" s="129" t="s">
        <v>193</v>
      </c>
      <c r="L391" s="31"/>
      <c r="M391" s="134" t="s">
        <v>19</v>
      </c>
      <c r="N391" s="135" t="s">
        <v>47</v>
      </c>
      <c r="P391" s="136">
        <f>O391*H391</f>
        <v>0</v>
      </c>
      <c r="Q391" s="136">
        <v>0</v>
      </c>
      <c r="R391" s="136">
        <f>Q391*H391</f>
        <v>0</v>
      </c>
      <c r="S391" s="136">
        <v>0</v>
      </c>
      <c r="T391" s="137">
        <f>S391*H391</f>
        <v>0</v>
      </c>
      <c r="AR391" s="138" t="s">
        <v>298</v>
      </c>
      <c r="AT391" s="138" t="s">
        <v>189</v>
      </c>
      <c r="AU391" s="138" t="s">
        <v>86</v>
      </c>
      <c r="AY391" s="16" t="s">
        <v>187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6" t="s">
        <v>84</v>
      </c>
      <c r="BK391" s="139">
        <f>ROUND(I391*H391,2)</f>
        <v>0</v>
      </c>
      <c r="BL391" s="16" t="s">
        <v>298</v>
      </c>
      <c r="BM391" s="138" t="s">
        <v>2407</v>
      </c>
    </row>
    <row r="392" spans="2:65" s="1" customFormat="1" ht="28.8">
      <c r="B392" s="31"/>
      <c r="D392" s="140" t="s">
        <v>196</v>
      </c>
      <c r="F392" s="141" t="s">
        <v>2408</v>
      </c>
      <c r="I392" s="142"/>
      <c r="L392" s="31"/>
      <c r="M392" s="143"/>
      <c r="T392" s="52"/>
      <c r="AT392" s="16" t="s">
        <v>196</v>
      </c>
      <c r="AU392" s="16" t="s">
        <v>86</v>
      </c>
    </row>
    <row r="393" spans="2:65" s="1" customFormat="1">
      <c r="B393" s="31"/>
      <c r="D393" s="144" t="s">
        <v>198</v>
      </c>
      <c r="F393" s="145" t="s">
        <v>2409</v>
      </c>
      <c r="I393" s="142"/>
      <c r="L393" s="31"/>
      <c r="M393" s="143"/>
      <c r="T393" s="52"/>
      <c r="AT393" s="16" t="s">
        <v>198</v>
      </c>
      <c r="AU393" s="16" t="s">
        <v>86</v>
      </c>
    </row>
    <row r="394" spans="2:65" s="11" customFormat="1" ht="22.8" customHeight="1">
      <c r="B394" s="115"/>
      <c r="D394" s="116" t="s">
        <v>75</v>
      </c>
      <c r="E394" s="125" t="s">
        <v>2410</v>
      </c>
      <c r="F394" s="125" t="s">
        <v>2411</v>
      </c>
      <c r="I394" s="118"/>
      <c r="J394" s="126">
        <f>BK394</f>
        <v>0</v>
      </c>
      <c r="L394" s="115"/>
      <c r="M394" s="120"/>
      <c r="P394" s="121">
        <f>SUM(P395:P419)</f>
        <v>0</v>
      </c>
      <c r="R394" s="121">
        <f>SUM(R395:R419)</f>
        <v>0.32623800000000003</v>
      </c>
      <c r="T394" s="122">
        <f>SUM(T395:T419)</f>
        <v>0.34340899999999996</v>
      </c>
      <c r="AR394" s="116" t="s">
        <v>86</v>
      </c>
      <c r="AT394" s="123" t="s">
        <v>75</v>
      </c>
      <c r="AU394" s="123" t="s">
        <v>84</v>
      </c>
      <c r="AY394" s="116" t="s">
        <v>187</v>
      </c>
      <c r="BK394" s="124">
        <f>SUM(BK395:BK419)</f>
        <v>0</v>
      </c>
    </row>
    <row r="395" spans="2:65" s="1" customFormat="1" ht="24.15" customHeight="1">
      <c r="B395" s="31"/>
      <c r="C395" s="127" t="s">
        <v>642</v>
      </c>
      <c r="D395" s="127" t="s">
        <v>189</v>
      </c>
      <c r="E395" s="128" t="s">
        <v>2412</v>
      </c>
      <c r="F395" s="129" t="s">
        <v>2413</v>
      </c>
      <c r="G395" s="130" t="s">
        <v>192</v>
      </c>
      <c r="H395" s="131">
        <v>29.295000000000002</v>
      </c>
      <c r="I395" s="132"/>
      <c r="J395" s="133">
        <f>ROUND(I395*H395,2)</f>
        <v>0</v>
      </c>
      <c r="K395" s="129" t="s">
        <v>193</v>
      </c>
      <c r="L395" s="31"/>
      <c r="M395" s="134" t="s">
        <v>19</v>
      </c>
      <c r="N395" s="135" t="s">
        <v>47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298</v>
      </c>
      <c r="AT395" s="138" t="s">
        <v>189</v>
      </c>
      <c r="AU395" s="138" t="s">
        <v>86</v>
      </c>
      <c r="AY395" s="16" t="s">
        <v>187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6" t="s">
        <v>84</v>
      </c>
      <c r="BK395" s="139">
        <f>ROUND(I395*H395,2)</f>
        <v>0</v>
      </c>
      <c r="BL395" s="16" t="s">
        <v>298</v>
      </c>
      <c r="BM395" s="138" t="s">
        <v>2414</v>
      </c>
    </row>
    <row r="396" spans="2:65" s="1" customFormat="1" ht="19.2">
      <c r="B396" s="31"/>
      <c r="D396" s="140" t="s">
        <v>196</v>
      </c>
      <c r="F396" s="141" t="s">
        <v>2415</v>
      </c>
      <c r="I396" s="142"/>
      <c r="L396" s="31"/>
      <c r="M396" s="143"/>
      <c r="T396" s="52"/>
      <c r="AT396" s="16" t="s">
        <v>196</v>
      </c>
      <c r="AU396" s="16" t="s">
        <v>86</v>
      </c>
    </row>
    <row r="397" spans="2:65" s="1" customFormat="1">
      <c r="B397" s="31"/>
      <c r="D397" s="144" t="s">
        <v>198</v>
      </c>
      <c r="F397" s="145" t="s">
        <v>2416</v>
      </c>
      <c r="I397" s="142"/>
      <c r="L397" s="31"/>
      <c r="M397" s="143"/>
      <c r="T397" s="52"/>
      <c r="AT397" s="16" t="s">
        <v>198</v>
      </c>
      <c r="AU397" s="16" t="s">
        <v>86</v>
      </c>
    </row>
    <row r="398" spans="2:65" s="12" customFormat="1">
      <c r="B398" s="146"/>
      <c r="D398" s="140" t="s">
        <v>200</v>
      </c>
      <c r="E398" s="147" t="s">
        <v>19</v>
      </c>
      <c r="F398" s="148" t="s">
        <v>2417</v>
      </c>
      <c r="H398" s="149">
        <v>29.295000000000002</v>
      </c>
      <c r="I398" s="150"/>
      <c r="L398" s="146"/>
      <c r="M398" s="151"/>
      <c r="T398" s="152"/>
      <c r="AT398" s="147" t="s">
        <v>200</v>
      </c>
      <c r="AU398" s="147" t="s">
        <v>86</v>
      </c>
      <c r="AV398" s="12" t="s">
        <v>86</v>
      </c>
      <c r="AW398" s="12" t="s">
        <v>37</v>
      </c>
      <c r="AX398" s="12" t="s">
        <v>84</v>
      </c>
      <c r="AY398" s="147" t="s">
        <v>187</v>
      </c>
    </row>
    <row r="399" spans="2:65" s="1" customFormat="1" ht="49.05" customHeight="1">
      <c r="B399" s="31"/>
      <c r="C399" s="160" t="s">
        <v>650</v>
      </c>
      <c r="D399" s="160" t="s">
        <v>267</v>
      </c>
      <c r="E399" s="161" t="s">
        <v>2418</v>
      </c>
      <c r="F399" s="162" t="s">
        <v>2419</v>
      </c>
      <c r="G399" s="163" t="s">
        <v>192</v>
      </c>
      <c r="H399" s="164">
        <v>34.143000000000001</v>
      </c>
      <c r="I399" s="165"/>
      <c r="J399" s="166">
        <f>ROUND(I399*H399,2)</f>
        <v>0</v>
      </c>
      <c r="K399" s="162" t="s">
        <v>193</v>
      </c>
      <c r="L399" s="167"/>
      <c r="M399" s="168" t="s">
        <v>19</v>
      </c>
      <c r="N399" s="169" t="s">
        <v>47</v>
      </c>
      <c r="P399" s="136">
        <f>O399*H399</f>
        <v>0</v>
      </c>
      <c r="Q399" s="136">
        <v>4.0000000000000001E-3</v>
      </c>
      <c r="R399" s="136">
        <f>Q399*H399</f>
        <v>0.136572</v>
      </c>
      <c r="S399" s="136">
        <v>0</v>
      </c>
      <c r="T399" s="137">
        <f>S399*H399</f>
        <v>0</v>
      </c>
      <c r="AR399" s="138" t="s">
        <v>394</v>
      </c>
      <c r="AT399" s="138" t="s">
        <v>267</v>
      </c>
      <c r="AU399" s="138" t="s">
        <v>86</v>
      </c>
      <c r="AY399" s="16" t="s">
        <v>187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6" t="s">
        <v>84</v>
      </c>
      <c r="BK399" s="139">
        <f>ROUND(I399*H399,2)</f>
        <v>0</v>
      </c>
      <c r="BL399" s="16" t="s">
        <v>298</v>
      </c>
      <c r="BM399" s="138" t="s">
        <v>2420</v>
      </c>
    </row>
    <row r="400" spans="2:65" s="1" customFormat="1" ht="38.4">
      <c r="B400" s="31"/>
      <c r="D400" s="140" t="s">
        <v>196</v>
      </c>
      <c r="F400" s="141" t="s">
        <v>2419</v>
      </c>
      <c r="I400" s="142"/>
      <c r="L400" s="31"/>
      <c r="M400" s="143"/>
      <c r="T400" s="52"/>
      <c r="AT400" s="16" t="s">
        <v>196</v>
      </c>
      <c r="AU400" s="16" t="s">
        <v>86</v>
      </c>
    </row>
    <row r="401" spans="2:65" s="12" customFormat="1">
      <c r="B401" s="146"/>
      <c r="D401" s="140" t="s">
        <v>200</v>
      </c>
      <c r="F401" s="148" t="s">
        <v>2421</v>
      </c>
      <c r="H401" s="149">
        <v>34.143000000000001</v>
      </c>
      <c r="I401" s="150"/>
      <c r="L401" s="146"/>
      <c r="M401" s="151"/>
      <c r="T401" s="152"/>
      <c r="AT401" s="147" t="s">
        <v>200</v>
      </c>
      <c r="AU401" s="147" t="s">
        <v>86</v>
      </c>
      <c r="AV401" s="12" t="s">
        <v>86</v>
      </c>
      <c r="AW401" s="12" t="s">
        <v>4</v>
      </c>
      <c r="AX401" s="12" t="s">
        <v>84</v>
      </c>
      <c r="AY401" s="147" t="s">
        <v>187</v>
      </c>
    </row>
    <row r="402" spans="2:65" s="1" customFormat="1" ht="24.15" customHeight="1">
      <c r="B402" s="31"/>
      <c r="C402" s="127" t="s">
        <v>656</v>
      </c>
      <c r="D402" s="127" t="s">
        <v>189</v>
      </c>
      <c r="E402" s="128" t="s">
        <v>2422</v>
      </c>
      <c r="F402" s="129" t="s">
        <v>2423</v>
      </c>
      <c r="G402" s="130" t="s">
        <v>192</v>
      </c>
      <c r="H402" s="131">
        <v>25.934999999999999</v>
      </c>
      <c r="I402" s="132"/>
      <c r="J402" s="133">
        <f>ROUND(I402*H402,2)</f>
        <v>0</v>
      </c>
      <c r="K402" s="129" t="s">
        <v>193</v>
      </c>
      <c r="L402" s="31"/>
      <c r="M402" s="134" t="s">
        <v>19</v>
      </c>
      <c r="N402" s="135" t="s">
        <v>47</v>
      </c>
      <c r="P402" s="136">
        <f>O402*H402</f>
        <v>0</v>
      </c>
      <c r="Q402" s="136">
        <v>0</v>
      </c>
      <c r="R402" s="136">
        <f>Q402*H402</f>
        <v>0</v>
      </c>
      <c r="S402" s="136">
        <v>1.0999999999999999E-2</v>
      </c>
      <c r="T402" s="137">
        <f>S402*H402</f>
        <v>0.28528499999999996</v>
      </c>
      <c r="AR402" s="138" t="s">
        <v>298</v>
      </c>
      <c r="AT402" s="138" t="s">
        <v>189</v>
      </c>
      <c r="AU402" s="138" t="s">
        <v>86</v>
      </c>
      <c r="AY402" s="16" t="s">
        <v>187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84</v>
      </c>
      <c r="BK402" s="139">
        <f>ROUND(I402*H402,2)</f>
        <v>0</v>
      </c>
      <c r="BL402" s="16" t="s">
        <v>298</v>
      </c>
      <c r="BM402" s="138" t="s">
        <v>2424</v>
      </c>
    </row>
    <row r="403" spans="2:65" s="1" customFormat="1" ht="19.2">
      <c r="B403" s="31"/>
      <c r="D403" s="140" t="s">
        <v>196</v>
      </c>
      <c r="F403" s="141" t="s">
        <v>2425</v>
      </c>
      <c r="I403" s="142"/>
      <c r="L403" s="31"/>
      <c r="M403" s="143"/>
      <c r="T403" s="52"/>
      <c r="AT403" s="16" t="s">
        <v>196</v>
      </c>
      <c r="AU403" s="16" t="s">
        <v>86</v>
      </c>
    </row>
    <row r="404" spans="2:65" s="1" customFormat="1">
      <c r="B404" s="31"/>
      <c r="D404" s="144" t="s">
        <v>198</v>
      </c>
      <c r="F404" s="145" t="s">
        <v>2426</v>
      </c>
      <c r="I404" s="142"/>
      <c r="L404" s="31"/>
      <c r="M404" s="143"/>
      <c r="T404" s="52"/>
      <c r="AT404" s="16" t="s">
        <v>198</v>
      </c>
      <c r="AU404" s="16" t="s">
        <v>86</v>
      </c>
    </row>
    <row r="405" spans="2:65" s="12" customFormat="1">
      <c r="B405" s="146"/>
      <c r="D405" s="140" t="s">
        <v>200</v>
      </c>
      <c r="E405" s="147" t="s">
        <v>19</v>
      </c>
      <c r="F405" s="148" t="s">
        <v>2427</v>
      </c>
      <c r="H405" s="149">
        <v>25.934999999999999</v>
      </c>
      <c r="I405" s="150"/>
      <c r="L405" s="146"/>
      <c r="M405" s="151"/>
      <c r="T405" s="152"/>
      <c r="AT405" s="147" t="s">
        <v>200</v>
      </c>
      <c r="AU405" s="147" t="s">
        <v>86</v>
      </c>
      <c r="AV405" s="12" t="s">
        <v>86</v>
      </c>
      <c r="AW405" s="12" t="s">
        <v>37</v>
      </c>
      <c r="AX405" s="12" t="s">
        <v>84</v>
      </c>
      <c r="AY405" s="147" t="s">
        <v>187</v>
      </c>
    </row>
    <row r="406" spans="2:65" s="1" customFormat="1" ht="24.15" customHeight="1">
      <c r="B406" s="31"/>
      <c r="C406" s="127" t="s">
        <v>666</v>
      </c>
      <c r="D406" s="127" t="s">
        <v>189</v>
      </c>
      <c r="E406" s="128" t="s">
        <v>2428</v>
      </c>
      <c r="F406" s="129" t="s">
        <v>2429</v>
      </c>
      <c r="G406" s="130" t="s">
        <v>192</v>
      </c>
      <c r="H406" s="131">
        <v>29.295000000000002</v>
      </c>
      <c r="I406" s="132"/>
      <c r="J406" s="133">
        <f>ROUND(I406*H406,2)</f>
        <v>0</v>
      </c>
      <c r="K406" s="129" t="s">
        <v>193</v>
      </c>
      <c r="L406" s="31"/>
      <c r="M406" s="134" t="s">
        <v>19</v>
      </c>
      <c r="N406" s="135" t="s">
        <v>47</v>
      </c>
      <c r="P406" s="136">
        <f>O406*H406</f>
        <v>0</v>
      </c>
      <c r="Q406" s="136">
        <v>8.8000000000000003E-4</v>
      </c>
      <c r="R406" s="136">
        <f>Q406*H406</f>
        <v>2.5779600000000003E-2</v>
      </c>
      <c r="S406" s="136">
        <v>0</v>
      </c>
      <c r="T406" s="137">
        <f>S406*H406</f>
        <v>0</v>
      </c>
      <c r="AR406" s="138" t="s">
        <v>298</v>
      </c>
      <c r="AT406" s="138" t="s">
        <v>189</v>
      </c>
      <c r="AU406" s="138" t="s">
        <v>86</v>
      </c>
      <c r="AY406" s="16" t="s">
        <v>187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6" t="s">
        <v>84</v>
      </c>
      <c r="BK406" s="139">
        <f>ROUND(I406*H406,2)</f>
        <v>0</v>
      </c>
      <c r="BL406" s="16" t="s">
        <v>298</v>
      </c>
      <c r="BM406" s="138" t="s">
        <v>2430</v>
      </c>
    </row>
    <row r="407" spans="2:65" s="1" customFormat="1" ht="19.2">
      <c r="B407" s="31"/>
      <c r="D407" s="140" t="s">
        <v>196</v>
      </c>
      <c r="F407" s="141" t="s">
        <v>2431</v>
      </c>
      <c r="I407" s="142"/>
      <c r="L407" s="31"/>
      <c r="M407" s="143"/>
      <c r="T407" s="52"/>
      <c r="AT407" s="16" t="s">
        <v>196</v>
      </c>
      <c r="AU407" s="16" t="s">
        <v>86</v>
      </c>
    </row>
    <row r="408" spans="2:65" s="1" customFormat="1">
      <c r="B408" s="31"/>
      <c r="D408" s="144" t="s">
        <v>198</v>
      </c>
      <c r="F408" s="145" t="s">
        <v>2432</v>
      </c>
      <c r="I408" s="142"/>
      <c r="L408" s="31"/>
      <c r="M408" s="143"/>
      <c r="T408" s="52"/>
      <c r="AT408" s="16" t="s">
        <v>198</v>
      </c>
      <c r="AU408" s="16" t="s">
        <v>86</v>
      </c>
    </row>
    <row r="409" spans="2:65" s="12" customFormat="1">
      <c r="B409" s="146"/>
      <c r="D409" s="140" t="s">
        <v>200</v>
      </c>
      <c r="E409" s="147" t="s">
        <v>19</v>
      </c>
      <c r="F409" s="148" t="s">
        <v>2417</v>
      </c>
      <c r="H409" s="149">
        <v>29.295000000000002</v>
      </c>
      <c r="I409" s="150"/>
      <c r="L409" s="146"/>
      <c r="M409" s="151"/>
      <c r="T409" s="152"/>
      <c r="AT409" s="147" t="s">
        <v>200</v>
      </c>
      <c r="AU409" s="147" t="s">
        <v>86</v>
      </c>
      <c r="AV409" s="12" t="s">
        <v>86</v>
      </c>
      <c r="AW409" s="12" t="s">
        <v>37</v>
      </c>
      <c r="AX409" s="12" t="s">
        <v>84</v>
      </c>
      <c r="AY409" s="147" t="s">
        <v>187</v>
      </c>
    </row>
    <row r="410" spans="2:65" s="1" customFormat="1" ht="37.799999999999997" customHeight="1">
      <c r="B410" s="31"/>
      <c r="C410" s="160" t="s">
        <v>672</v>
      </c>
      <c r="D410" s="160" t="s">
        <v>267</v>
      </c>
      <c r="E410" s="161" t="s">
        <v>2433</v>
      </c>
      <c r="F410" s="162" t="s">
        <v>2434</v>
      </c>
      <c r="G410" s="163" t="s">
        <v>192</v>
      </c>
      <c r="H410" s="164">
        <v>34.143000000000001</v>
      </c>
      <c r="I410" s="165"/>
      <c r="J410" s="166">
        <f>ROUND(I410*H410,2)</f>
        <v>0</v>
      </c>
      <c r="K410" s="162" t="s">
        <v>193</v>
      </c>
      <c r="L410" s="167"/>
      <c r="M410" s="168" t="s">
        <v>19</v>
      </c>
      <c r="N410" s="169" t="s">
        <v>47</v>
      </c>
      <c r="P410" s="136">
        <f>O410*H410</f>
        <v>0</v>
      </c>
      <c r="Q410" s="136">
        <v>4.7999999999999996E-3</v>
      </c>
      <c r="R410" s="136">
        <f>Q410*H410</f>
        <v>0.16388639999999999</v>
      </c>
      <c r="S410" s="136">
        <v>0</v>
      </c>
      <c r="T410" s="137">
        <f>S410*H410</f>
        <v>0</v>
      </c>
      <c r="AR410" s="138" t="s">
        <v>394</v>
      </c>
      <c r="AT410" s="138" t="s">
        <v>267</v>
      </c>
      <c r="AU410" s="138" t="s">
        <v>86</v>
      </c>
      <c r="AY410" s="16" t="s">
        <v>187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6" t="s">
        <v>84</v>
      </c>
      <c r="BK410" s="139">
        <f>ROUND(I410*H410,2)</f>
        <v>0</v>
      </c>
      <c r="BL410" s="16" t="s">
        <v>298</v>
      </c>
      <c r="BM410" s="138" t="s">
        <v>2435</v>
      </c>
    </row>
    <row r="411" spans="2:65" s="1" customFormat="1" ht="28.8">
      <c r="B411" s="31"/>
      <c r="D411" s="140" t="s">
        <v>196</v>
      </c>
      <c r="F411" s="141" t="s">
        <v>2434</v>
      </c>
      <c r="I411" s="142"/>
      <c r="L411" s="31"/>
      <c r="M411" s="143"/>
      <c r="T411" s="52"/>
      <c r="AT411" s="16" t="s">
        <v>196</v>
      </c>
      <c r="AU411" s="16" t="s">
        <v>86</v>
      </c>
    </row>
    <row r="412" spans="2:65" s="12" customFormat="1">
      <c r="B412" s="146"/>
      <c r="D412" s="140" t="s">
        <v>200</v>
      </c>
      <c r="F412" s="148" t="s">
        <v>2421</v>
      </c>
      <c r="H412" s="149">
        <v>34.143000000000001</v>
      </c>
      <c r="I412" s="150"/>
      <c r="L412" s="146"/>
      <c r="M412" s="151"/>
      <c r="T412" s="152"/>
      <c r="AT412" s="147" t="s">
        <v>200</v>
      </c>
      <c r="AU412" s="147" t="s">
        <v>86</v>
      </c>
      <c r="AV412" s="12" t="s">
        <v>86</v>
      </c>
      <c r="AW412" s="12" t="s">
        <v>4</v>
      </c>
      <c r="AX412" s="12" t="s">
        <v>84</v>
      </c>
      <c r="AY412" s="147" t="s">
        <v>187</v>
      </c>
    </row>
    <row r="413" spans="2:65" s="1" customFormat="1" ht="24.15" customHeight="1">
      <c r="B413" s="31"/>
      <c r="C413" s="127" t="s">
        <v>678</v>
      </c>
      <c r="D413" s="127" t="s">
        <v>189</v>
      </c>
      <c r="E413" s="128" t="s">
        <v>2436</v>
      </c>
      <c r="F413" s="129" t="s">
        <v>2437</v>
      </c>
      <c r="G413" s="130" t="s">
        <v>192</v>
      </c>
      <c r="H413" s="131">
        <v>5.2839999999999998</v>
      </c>
      <c r="I413" s="132"/>
      <c r="J413" s="133">
        <f>ROUND(I413*H413,2)</f>
        <v>0</v>
      </c>
      <c r="K413" s="129" t="s">
        <v>193</v>
      </c>
      <c r="L413" s="31"/>
      <c r="M413" s="134" t="s">
        <v>19</v>
      </c>
      <c r="N413" s="135" t="s">
        <v>47</v>
      </c>
      <c r="P413" s="136">
        <f>O413*H413</f>
        <v>0</v>
      </c>
      <c r="Q413" s="136">
        <v>0</v>
      </c>
      <c r="R413" s="136">
        <f>Q413*H413</f>
        <v>0</v>
      </c>
      <c r="S413" s="136">
        <v>1.0999999999999999E-2</v>
      </c>
      <c r="T413" s="137">
        <f>S413*H413</f>
        <v>5.8123999999999995E-2</v>
      </c>
      <c r="AR413" s="138" t="s">
        <v>298</v>
      </c>
      <c r="AT413" s="138" t="s">
        <v>189</v>
      </c>
      <c r="AU413" s="138" t="s">
        <v>86</v>
      </c>
      <c r="AY413" s="16" t="s">
        <v>187</v>
      </c>
      <c r="BE413" s="139">
        <f>IF(N413="základní",J413,0)</f>
        <v>0</v>
      </c>
      <c r="BF413" s="139">
        <f>IF(N413="snížená",J413,0)</f>
        <v>0</v>
      </c>
      <c r="BG413" s="139">
        <f>IF(N413="zákl. přenesená",J413,0)</f>
        <v>0</v>
      </c>
      <c r="BH413" s="139">
        <f>IF(N413="sníž. přenesená",J413,0)</f>
        <v>0</v>
      </c>
      <c r="BI413" s="139">
        <f>IF(N413="nulová",J413,0)</f>
        <v>0</v>
      </c>
      <c r="BJ413" s="16" t="s">
        <v>84</v>
      </c>
      <c r="BK413" s="139">
        <f>ROUND(I413*H413,2)</f>
        <v>0</v>
      </c>
      <c r="BL413" s="16" t="s">
        <v>298</v>
      </c>
      <c r="BM413" s="138" t="s">
        <v>2438</v>
      </c>
    </row>
    <row r="414" spans="2:65" s="1" customFormat="1" ht="28.8">
      <c r="B414" s="31"/>
      <c r="D414" s="140" t="s">
        <v>196</v>
      </c>
      <c r="F414" s="141" t="s">
        <v>2439</v>
      </c>
      <c r="I414" s="142"/>
      <c r="L414" s="31"/>
      <c r="M414" s="143"/>
      <c r="T414" s="52"/>
      <c r="AT414" s="16" t="s">
        <v>196</v>
      </c>
      <c r="AU414" s="16" t="s">
        <v>86</v>
      </c>
    </row>
    <row r="415" spans="2:65" s="1" customFormat="1">
      <c r="B415" s="31"/>
      <c r="D415" s="144" t="s">
        <v>198</v>
      </c>
      <c r="F415" s="145" t="s">
        <v>2440</v>
      </c>
      <c r="I415" s="142"/>
      <c r="L415" s="31"/>
      <c r="M415" s="143"/>
      <c r="T415" s="52"/>
      <c r="AT415" s="16" t="s">
        <v>198</v>
      </c>
      <c r="AU415" s="16" t="s">
        <v>86</v>
      </c>
    </row>
    <row r="416" spans="2:65" s="12" customFormat="1">
      <c r="B416" s="146"/>
      <c r="D416" s="140" t="s">
        <v>200</v>
      </c>
      <c r="E416" s="147" t="s">
        <v>19</v>
      </c>
      <c r="F416" s="148" t="s">
        <v>2441</v>
      </c>
      <c r="H416" s="149">
        <v>5.2839999999999998</v>
      </c>
      <c r="I416" s="150"/>
      <c r="L416" s="146"/>
      <c r="M416" s="151"/>
      <c r="T416" s="152"/>
      <c r="AT416" s="147" t="s">
        <v>200</v>
      </c>
      <c r="AU416" s="147" t="s">
        <v>86</v>
      </c>
      <c r="AV416" s="12" t="s">
        <v>86</v>
      </c>
      <c r="AW416" s="12" t="s">
        <v>37</v>
      </c>
      <c r="AX416" s="12" t="s">
        <v>84</v>
      </c>
      <c r="AY416" s="147" t="s">
        <v>187</v>
      </c>
    </row>
    <row r="417" spans="2:65" s="1" customFormat="1" ht="24.15" customHeight="1">
      <c r="B417" s="31"/>
      <c r="C417" s="127" t="s">
        <v>687</v>
      </c>
      <c r="D417" s="127" t="s">
        <v>189</v>
      </c>
      <c r="E417" s="128" t="s">
        <v>2442</v>
      </c>
      <c r="F417" s="129" t="s">
        <v>2443</v>
      </c>
      <c r="G417" s="130" t="s">
        <v>238</v>
      </c>
      <c r="H417" s="131">
        <v>0.32600000000000001</v>
      </c>
      <c r="I417" s="132"/>
      <c r="J417" s="133">
        <f>ROUND(I417*H417,2)</f>
        <v>0</v>
      </c>
      <c r="K417" s="129" t="s">
        <v>193</v>
      </c>
      <c r="L417" s="31"/>
      <c r="M417" s="134" t="s">
        <v>19</v>
      </c>
      <c r="N417" s="135" t="s">
        <v>47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298</v>
      </c>
      <c r="AT417" s="138" t="s">
        <v>189</v>
      </c>
      <c r="AU417" s="138" t="s">
        <v>86</v>
      </c>
      <c r="AY417" s="16" t="s">
        <v>187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6" t="s">
        <v>84</v>
      </c>
      <c r="BK417" s="139">
        <f>ROUND(I417*H417,2)</f>
        <v>0</v>
      </c>
      <c r="BL417" s="16" t="s">
        <v>298</v>
      </c>
      <c r="BM417" s="138" t="s">
        <v>2444</v>
      </c>
    </row>
    <row r="418" spans="2:65" s="1" customFormat="1" ht="28.8">
      <c r="B418" s="31"/>
      <c r="D418" s="140" t="s">
        <v>196</v>
      </c>
      <c r="F418" s="141" t="s">
        <v>2445</v>
      </c>
      <c r="I418" s="142"/>
      <c r="L418" s="31"/>
      <c r="M418" s="143"/>
      <c r="T418" s="52"/>
      <c r="AT418" s="16" t="s">
        <v>196</v>
      </c>
      <c r="AU418" s="16" t="s">
        <v>86</v>
      </c>
    </row>
    <row r="419" spans="2:65" s="1" customFormat="1">
      <c r="B419" s="31"/>
      <c r="D419" s="144" t="s">
        <v>198</v>
      </c>
      <c r="F419" s="145" t="s">
        <v>2446</v>
      </c>
      <c r="I419" s="142"/>
      <c r="L419" s="31"/>
      <c r="M419" s="143"/>
      <c r="T419" s="52"/>
      <c r="AT419" s="16" t="s">
        <v>198</v>
      </c>
      <c r="AU419" s="16" t="s">
        <v>86</v>
      </c>
    </row>
    <row r="420" spans="2:65" s="11" customFormat="1" ht="22.8" customHeight="1">
      <c r="B420" s="115"/>
      <c r="D420" s="116" t="s">
        <v>75</v>
      </c>
      <c r="E420" s="125" t="s">
        <v>2447</v>
      </c>
      <c r="F420" s="125" t="s">
        <v>2448</v>
      </c>
      <c r="I420" s="118"/>
      <c r="J420" s="126">
        <f>BK420</f>
        <v>0</v>
      </c>
      <c r="L420" s="115"/>
      <c r="M420" s="120"/>
      <c r="P420" s="121">
        <f>SUM(P421:P427)</f>
        <v>0</v>
      </c>
      <c r="R420" s="121">
        <f>SUM(R421:R427)</f>
        <v>1.48E-3</v>
      </c>
      <c r="T420" s="122">
        <f>SUM(T421:T427)</f>
        <v>0</v>
      </c>
      <c r="AR420" s="116" t="s">
        <v>86</v>
      </c>
      <c r="AT420" s="123" t="s">
        <v>75</v>
      </c>
      <c r="AU420" s="123" t="s">
        <v>84</v>
      </c>
      <c r="AY420" s="116" t="s">
        <v>187</v>
      </c>
      <c r="BK420" s="124">
        <f>SUM(BK421:BK427)</f>
        <v>0</v>
      </c>
    </row>
    <row r="421" spans="2:65" s="1" customFormat="1" ht="24.15" customHeight="1">
      <c r="B421" s="31"/>
      <c r="C421" s="127" t="s">
        <v>694</v>
      </c>
      <c r="D421" s="127" t="s">
        <v>189</v>
      </c>
      <c r="E421" s="128" t="s">
        <v>2449</v>
      </c>
      <c r="F421" s="129" t="s">
        <v>2450</v>
      </c>
      <c r="G421" s="130" t="s">
        <v>320</v>
      </c>
      <c r="H421" s="131">
        <v>1</v>
      </c>
      <c r="I421" s="132"/>
      <c r="J421" s="133">
        <f>ROUND(I421*H421,2)</f>
        <v>0</v>
      </c>
      <c r="K421" s="129" t="s">
        <v>193</v>
      </c>
      <c r="L421" s="31"/>
      <c r="M421" s="134" t="s">
        <v>19</v>
      </c>
      <c r="N421" s="135" t="s">
        <v>47</v>
      </c>
      <c r="P421" s="136">
        <f>O421*H421</f>
        <v>0</v>
      </c>
      <c r="Q421" s="136">
        <v>1.48E-3</v>
      </c>
      <c r="R421" s="136">
        <f>Q421*H421</f>
        <v>1.48E-3</v>
      </c>
      <c r="S421" s="136">
        <v>0</v>
      </c>
      <c r="T421" s="137">
        <f>S421*H421</f>
        <v>0</v>
      </c>
      <c r="AR421" s="138" t="s">
        <v>298</v>
      </c>
      <c r="AT421" s="138" t="s">
        <v>189</v>
      </c>
      <c r="AU421" s="138" t="s">
        <v>86</v>
      </c>
      <c r="AY421" s="16" t="s">
        <v>187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6" t="s">
        <v>84</v>
      </c>
      <c r="BK421" s="139">
        <f>ROUND(I421*H421,2)</f>
        <v>0</v>
      </c>
      <c r="BL421" s="16" t="s">
        <v>298</v>
      </c>
      <c r="BM421" s="138" t="s">
        <v>2451</v>
      </c>
    </row>
    <row r="422" spans="2:65" s="1" customFormat="1" ht="19.2">
      <c r="B422" s="31"/>
      <c r="D422" s="140" t="s">
        <v>196</v>
      </c>
      <c r="F422" s="141" t="s">
        <v>2452</v>
      </c>
      <c r="I422" s="142"/>
      <c r="L422" s="31"/>
      <c r="M422" s="143"/>
      <c r="T422" s="52"/>
      <c r="AT422" s="16" t="s">
        <v>196</v>
      </c>
      <c r="AU422" s="16" t="s">
        <v>86</v>
      </c>
    </row>
    <row r="423" spans="2:65" s="1" customFormat="1">
      <c r="B423" s="31"/>
      <c r="D423" s="144" t="s">
        <v>198</v>
      </c>
      <c r="F423" s="145" t="s">
        <v>2453</v>
      </c>
      <c r="I423" s="142"/>
      <c r="L423" s="31"/>
      <c r="M423" s="143"/>
      <c r="T423" s="52"/>
      <c r="AT423" s="16" t="s">
        <v>198</v>
      </c>
      <c r="AU423" s="16" t="s">
        <v>86</v>
      </c>
    </row>
    <row r="424" spans="2:65" s="12" customFormat="1">
      <c r="B424" s="146"/>
      <c r="D424" s="140" t="s">
        <v>200</v>
      </c>
      <c r="E424" s="147" t="s">
        <v>19</v>
      </c>
      <c r="F424" s="148" t="s">
        <v>84</v>
      </c>
      <c r="H424" s="149">
        <v>1</v>
      </c>
      <c r="I424" s="150"/>
      <c r="L424" s="146"/>
      <c r="M424" s="151"/>
      <c r="T424" s="152"/>
      <c r="AT424" s="147" t="s">
        <v>200</v>
      </c>
      <c r="AU424" s="147" t="s">
        <v>86</v>
      </c>
      <c r="AV424" s="12" t="s">
        <v>86</v>
      </c>
      <c r="AW424" s="12" t="s">
        <v>37</v>
      </c>
      <c r="AX424" s="12" t="s">
        <v>84</v>
      </c>
      <c r="AY424" s="147" t="s">
        <v>187</v>
      </c>
    </row>
    <row r="425" spans="2:65" s="1" customFormat="1" ht="24.15" customHeight="1">
      <c r="B425" s="31"/>
      <c r="C425" s="127" t="s">
        <v>701</v>
      </c>
      <c r="D425" s="127" t="s">
        <v>189</v>
      </c>
      <c r="E425" s="128" t="s">
        <v>2454</v>
      </c>
      <c r="F425" s="129" t="s">
        <v>2455</v>
      </c>
      <c r="G425" s="130" t="s">
        <v>238</v>
      </c>
      <c r="H425" s="131">
        <v>1E-3</v>
      </c>
      <c r="I425" s="132"/>
      <c r="J425" s="133">
        <f>ROUND(I425*H425,2)</f>
        <v>0</v>
      </c>
      <c r="K425" s="129" t="s">
        <v>193</v>
      </c>
      <c r="L425" s="31"/>
      <c r="M425" s="134" t="s">
        <v>19</v>
      </c>
      <c r="N425" s="135" t="s">
        <v>47</v>
      </c>
      <c r="P425" s="136">
        <f>O425*H425</f>
        <v>0</v>
      </c>
      <c r="Q425" s="136">
        <v>0</v>
      </c>
      <c r="R425" s="136">
        <f>Q425*H425</f>
        <v>0</v>
      </c>
      <c r="S425" s="136">
        <v>0</v>
      </c>
      <c r="T425" s="137">
        <f>S425*H425</f>
        <v>0</v>
      </c>
      <c r="AR425" s="138" t="s">
        <v>298</v>
      </c>
      <c r="AT425" s="138" t="s">
        <v>189</v>
      </c>
      <c r="AU425" s="138" t="s">
        <v>86</v>
      </c>
      <c r="AY425" s="16" t="s">
        <v>187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6" t="s">
        <v>84</v>
      </c>
      <c r="BK425" s="139">
        <f>ROUND(I425*H425,2)</f>
        <v>0</v>
      </c>
      <c r="BL425" s="16" t="s">
        <v>298</v>
      </c>
      <c r="BM425" s="138" t="s">
        <v>2456</v>
      </c>
    </row>
    <row r="426" spans="2:65" s="1" customFormat="1" ht="28.8">
      <c r="B426" s="31"/>
      <c r="D426" s="140" t="s">
        <v>196</v>
      </c>
      <c r="F426" s="141" t="s">
        <v>2457</v>
      </c>
      <c r="I426" s="142"/>
      <c r="L426" s="31"/>
      <c r="M426" s="143"/>
      <c r="T426" s="52"/>
      <c r="AT426" s="16" t="s">
        <v>196</v>
      </c>
      <c r="AU426" s="16" t="s">
        <v>86</v>
      </c>
    </row>
    <row r="427" spans="2:65" s="1" customFormat="1">
      <c r="B427" s="31"/>
      <c r="D427" s="144" t="s">
        <v>198</v>
      </c>
      <c r="F427" s="145" t="s">
        <v>2458</v>
      </c>
      <c r="I427" s="142"/>
      <c r="L427" s="31"/>
      <c r="M427" s="143"/>
      <c r="T427" s="52"/>
      <c r="AT427" s="16" t="s">
        <v>198</v>
      </c>
      <c r="AU427" s="16" t="s">
        <v>86</v>
      </c>
    </row>
    <row r="428" spans="2:65" s="11" customFormat="1" ht="22.8" customHeight="1">
      <c r="B428" s="115"/>
      <c r="D428" s="116" t="s">
        <v>75</v>
      </c>
      <c r="E428" s="125" t="s">
        <v>1543</v>
      </c>
      <c r="F428" s="125" t="s">
        <v>1544</v>
      </c>
      <c r="I428" s="118"/>
      <c r="J428" s="126">
        <f>BK428</f>
        <v>0</v>
      </c>
      <c r="L428" s="115"/>
      <c r="M428" s="120"/>
      <c r="P428" s="121">
        <f>SUM(P429:P432)</f>
        <v>0</v>
      </c>
      <c r="R428" s="121">
        <f>SUM(R429:R432)</f>
        <v>0</v>
      </c>
      <c r="T428" s="122">
        <f>SUM(T429:T432)</f>
        <v>0.03</v>
      </c>
      <c r="AR428" s="116" t="s">
        <v>86</v>
      </c>
      <c r="AT428" s="123" t="s">
        <v>75</v>
      </c>
      <c r="AU428" s="123" t="s">
        <v>84</v>
      </c>
      <c r="AY428" s="116" t="s">
        <v>187</v>
      </c>
      <c r="BK428" s="124">
        <f>SUM(BK429:BK432)</f>
        <v>0</v>
      </c>
    </row>
    <row r="429" spans="2:65" s="1" customFormat="1" ht="24.15" customHeight="1">
      <c r="B429" s="31"/>
      <c r="C429" s="127" t="s">
        <v>707</v>
      </c>
      <c r="D429" s="127" t="s">
        <v>189</v>
      </c>
      <c r="E429" s="128" t="s">
        <v>2459</v>
      </c>
      <c r="F429" s="129" t="s">
        <v>2460</v>
      </c>
      <c r="G429" s="130" t="s">
        <v>320</v>
      </c>
      <c r="H429" s="131">
        <v>1</v>
      </c>
      <c r="I429" s="132"/>
      <c r="J429" s="133">
        <f>ROUND(I429*H429,2)</f>
        <v>0</v>
      </c>
      <c r="K429" s="129" t="s">
        <v>193</v>
      </c>
      <c r="L429" s="31"/>
      <c r="M429" s="134" t="s">
        <v>19</v>
      </c>
      <c r="N429" s="135" t="s">
        <v>47</v>
      </c>
      <c r="P429" s="136">
        <f>O429*H429</f>
        <v>0</v>
      </c>
      <c r="Q429" s="136">
        <v>0</v>
      </c>
      <c r="R429" s="136">
        <f>Q429*H429</f>
        <v>0</v>
      </c>
      <c r="S429" s="136">
        <v>0.03</v>
      </c>
      <c r="T429" s="137">
        <f>S429*H429</f>
        <v>0.03</v>
      </c>
      <c r="AR429" s="138" t="s">
        <v>298</v>
      </c>
      <c r="AT429" s="138" t="s">
        <v>189</v>
      </c>
      <c r="AU429" s="138" t="s">
        <v>86</v>
      </c>
      <c r="AY429" s="16" t="s">
        <v>187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6" t="s">
        <v>84</v>
      </c>
      <c r="BK429" s="139">
        <f>ROUND(I429*H429,2)</f>
        <v>0</v>
      </c>
      <c r="BL429" s="16" t="s">
        <v>298</v>
      </c>
      <c r="BM429" s="138" t="s">
        <v>2461</v>
      </c>
    </row>
    <row r="430" spans="2:65" s="1" customFormat="1" ht="19.2">
      <c r="B430" s="31"/>
      <c r="D430" s="140" t="s">
        <v>196</v>
      </c>
      <c r="F430" s="141" t="s">
        <v>2462</v>
      </c>
      <c r="I430" s="142"/>
      <c r="L430" s="31"/>
      <c r="M430" s="143"/>
      <c r="T430" s="52"/>
      <c r="AT430" s="16" t="s">
        <v>196</v>
      </c>
      <c r="AU430" s="16" t="s">
        <v>86</v>
      </c>
    </row>
    <row r="431" spans="2:65" s="1" customFormat="1">
      <c r="B431" s="31"/>
      <c r="D431" s="144" t="s">
        <v>198</v>
      </c>
      <c r="F431" s="145" t="s">
        <v>2463</v>
      </c>
      <c r="I431" s="142"/>
      <c r="L431" s="31"/>
      <c r="M431" s="143"/>
      <c r="T431" s="52"/>
      <c r="AT431" s="16" t="s">
        <v>198</v>
      </c>
      <c r="AU431" s="16" t="s">
        <v>86</v>
      </c>
    </row>
    <row r="432" spans="2:65" s="12" customFormat="1">
      <c r="B432" s="146"/>
      <c r="D432" s="140" t="s">
        <v>200</v>
      </c>
      <c r="E432" s="147" t="s">
        <v>19</v>
      </c>
      <c r="F432" s="148" t="s">
        <v>84</v>
      </c>
      <c r="H432" s="149">
        <v>1</v>
      </c>
      <c r="I432" s="150"/>
      <c r="L432" s="146"/>
      <c r="M432" s="151"/>
      <c r="T432" s="152"/>
      <c r="AT432" s="147" t="s">
        <v>200</v>
      </c>
      <c r="AU432" s="147" t="s">
        <v>86</v>
      </c>
      <c r="AV432" s="12" t="s">
        <v>86</v>
      </c>
      <c r="AW432" s="12" t="s">
        <v>37</v>
      </c>
      <c r="AX432" s="12" t="s">
        <v>84</v>
      </c>
      <c r="AY432" s="147" t="s">
        <v>187</v>
      </c>
    </row>
    <row r="433" spans="2:65" s="11" customFormat="1" ht="22.8" customHeight="1">
      <c r="B433" s="115"/>
      <c r="D433" s="116" t="s">
        <v>75</v>
      </c>
      <c r="E433" s="125" t="s">
        <v>2464</v>
      </c>
      <c r="F433" s="125" t="s">
        <v>2465</v>
      </c>
      <c r="I433" s="118"/>
      <c r="J433" s="126">
        <f>BK433</f>
        <v>0</v>
      </c>
      <c r="L433" s="115"/>
      <c r="M433" s="120"/>
      <c r="P433" s="121">
        <f>SUM(P434:P458)</f>
        <v>0</v>
      </c>
      <c r="R433" s="121">
        <f>SUM(R434:R458)</f>
        <v>0.65354217000000003</v>
      </c>
      <c r="T433" s="122">
        <f>SUM(T434:T458)</f>
        <v>0</v>
      </c>
      <c r="AR433" s="116" t="s">
        <v>86</v>
      </c>
      <c r="AT433" s="123" t="s">
        <v>75</v>
      </c>
      <c r="AU433" s="123" t="s">
        <v>84</v>
      </c>
      <c r="AY433" s="116" t="s">
        <v>187</v>
      </c>
      <c r="BK433" s="124">
        <f>SUM(BK434:BK458)</f>
        <v>0</v>
      </c>
    </row>
    <row r="434" spans="2:65" s="1" customFormat="1" ht="33" customHeight="1">
      <c r="B434" s="31"/>
      <c r="C434" s="127" t="s">
        <v>1362</v>
      </c>
      <c r="D434" s="127" t="s">
        <v>189</v>
      </c>
      <c r="E434" s="128" t="s">
        <v>2466</v>
      </c>
      <c r="F434" s="129" t="s">
        <v>2467</v>
      </c>
      <c r="G434" s="130" t="s">
        <v>204</v>
      </c>
      <c r="H434" s="131">
        <v>0.65300000000000002</v>
      </c>
      <c r="I434" s="132"/>
      <c r="J434" s="133">
        <f>ROUND(I434*H434,2)</f>
        <v>0</v>
      </c>
      <c r="K434" s="129" t="s">
        <v>193</v>
      </c>
      <c r="L434" s="31"/>
      <c r="M434" s="134" t="s">
        <v>19</v>
      </c>
      <c r="N434" s="135" t="s">
        <v>47</v>
      </c>
      <c r="P434" s="136">
        <f>O434*H434</f>
        <v>0</v>
      </c>
      <c r="Q434" s="136">
        <v>1.89E-3</v>
      </c>
      <c r="R434" s="136">
        <f>Q434*H434</f>
        <v>1.2341699999999999E-3</v>
      </c>
      <c r="S434" s="136">
        <v>0</v>
      </c>
      <c r="T434" s="137">
        <f>S434*H434</f>
        <v>0</v>
      </c>
      <c r="AR434" s="138" t="s">
        <v>298</v>
      </c>
      <c r="AT434" s="138" t="s">
        <v>189</v>
      </c>
      <c r="AU434" s="138" t="s">
        <v>86</v>
      </c>
      <c r="AY434" s="16" t="s">
        <v>187</v>
      </c>
      <c r="BE434" s="139">
        <f>IF(N434="základní",J434,0)</f>
        <v>0</v>
      </c>
      <c r="BF434" s="139">
        <f>IF(N434="snížená",J434,0)</f>
        <v>0</v>
      </c>
      <c r="BG434" s="139">
        <f>IF(N434="zákl. přenesená",J434,0)</f>
        <v>0</v>
      </c>
      <c r="BH434" s="139">
        <f>IF(N434="sníž. přenesená",J434,0)</f>
        <v>0</v>
      </c>
      <c r="BI434" s="139">
        <f>IF(N434="nulová",J434,0)</f>
        <v>0</v>
      </c>
      <c r="BJ434" s="16" t="s">
        <v>84</v>
      </c>
      <c r="BK434" s="139">
        <f>ROUND(I434*H434,2)</f>
        <v>0</v>
      </c>
      <c r="BL434" s="16" t="s">
        <v>298</v>
      </c>
      <c r="BM434" s="138" t="s">
        <v>2468</v>
      </c>
    </row>
    <row r="435" spans="2:65" s="1" customFormat="1" ht="19.2">
      <c r="B435" s="31"/>
      <c r="D435" s="140" t="s">
        <v>196</v>
      </c>
      <c r="F435" s="141" t="s">
        <v>2469</v>
      </c>
      <c r="I435" s="142"/>
      <c r="L435" s="31"/>
      <c r="M435" s="143"/>
      <c r="T435" s="52"/>
      <c r="AT435" s="16" t="s">
        <v>196</v>
      </c>
      <c r="AU435" s="16" t="s">
        <v>86</v>
      </c>
    </row>
    <row r="436" spans="2:65" s="1" customFormat="1">
      <c r="B436" s="31"/>
      <c r="D436" s="144" t="s">
        <v>198</v>
      </c>
      <c r="F436" s="145" t="s">
        <v>2470</v>
      </c>
      <c r="I436" s="142"/>
      <c r="L436" s="31"/>
      <c r="M436" s="143"/>
      <c r="T436" s="52"/>
      <c r="AT436" s="16" t="s">
        <v>198</v>
      </c>
      <c r="AU436" s="16" t="s">
        <v>86</v>
      </c>
    </row>
    <row r="437" spans="2:65" s="12" customFormat="1">
      <c r="B437" s="146"/>
      <c r="D437" s="140" t="s">
        <v>200</v>
      </c>
      <c r="E437" s="147" t="s">
        <v>19</v>
      </c>
      <c r="F437" s="148" t="s">
        <v>2471</v>
      </c>
      <c r="H437" s="149">
        <v>0.65300000000000002</v>
      </c>
      <c r="I437" s="150"/>
      <c r="L437" s="146"/>
      <c r="M437" s="151"/>
      <c r="T437" s="152"/>
      <c r="AT437" s="147" t="s">
        <v>200</v>
      </c>
      <c r="AU437" s="147" t="s">
        <v>86</v>
      </c>
      <c r="AV437" s="12" t="s">
        <v>86</v>
      </c>
      <c r="AW437" s="12" t="s">
        <v>37</v>
      </c>
      <c r="AX437" s="12" t="s">
        <v>84</v>
      </c>
      <c r="AY437" s="147" t="s">
        <v>187</v>
      </c>
    </row>
    <row r="438" spans="2:65" s="1" customFormat="1" ht="33" customHeight="1">
      <c r="B438" s="31"/>
      <c r="C438" s="127" t="s">
        <v>1364</v>
      </c>
      <c r="D438" s="127" t="s">
        <v>189</v>
      </c>
      <c r="E438" s="128" t="s">
        <v>2472</v>
      </c>
      <c r="F438" s="129" t="s">
        <v>2473</v>
      </c>
      <c r="G438" s="130" t="s">
        <v>460</v>
      </c>
      <c r="H438" s="131">
        <v>12.7</v>
      </c>
      <c r="I438" s="132"/>
      <c r="J438" s="133">
        <f>ROUND(I438*H438,2)</f>
        <v>0</v>
      </c>
      <c r="K438" s="129" t="s">
        <v>193</v>
      </c>
      <c r="L438" s="31"/>
      <c r="M438" s="134" t="s">
        <v>19</v>
      </c>
      <c r="N438" s="135" t="s">
        <v>47</v>
      </c>
      <c r="P438" s="136">
        <f>O438*H438</f>
        <v>0</v>
      </c>
      <c r="Q438" s="136">
        <v>0</v>
      </c>
      <c r="R438" s="136">
        <f>Q438*H438</f>
        <v>0</v>
      </c>
      <c r="S438" s="136">
        <v>0</v>
      </c>
      <c r="T438" s="137">
        <f>S438*H438</f>
        <v>0</v>
      </c>
      <c r="AR438" s="138" t="s">
        <v>298</v>
      </c>
      <c r="AT438" s="138" t="s">
        <v>189</v>
      </c>
      <c r="AU438" s="138" t="s">
        <v>86</v>
      </c>
      <c r="AY438" s="16" t="s">
        <v>187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6" t="s">
        <v>84</v>
      </c>
      <c r="BK438" s="139">
        <f>ROUND(I438*H438,2)</f>
        <v>0</v>
      </c>
      <c r="BL438" s="16" t="s">
        <v>298</v>
      </c>
      <c r="BM438" s="138" t="s">
        <v>2474</v>
      </c>
    </row>
    <row r="439" spans="2:65" s="1" customFormat="1" ht="38.4">
      <c r="B439" s="31"/>
      <c r="D439" s="140" t="s">
        <v>196</v>
      </c>
      <c r="F439" s="141" t="s">
        <v>2475</v>
      </c>
      <c r="I439" s="142"/>
      <c r="L439" s="31"/>
      <c r="M439" s="143"/>
      <c r="T439" s="52"/>
      <c r="AT439" s="16" t="s">
        <v>196</v>
      </c>
      <c r="AU439" s="16" t="s">
        <v>86</v>
      </c>
    </row>
    <row r="440" spans="2:65" s="1" customFormat="1">
      <c r="B440" s="31"/>
      <c r="D440" s="144" t="s">
        <v>198</v>
      </c>
      <c r="F440" s="145" t="s">
        <v>2476</v>
      </c>
      <c r="I440" s="142"/>
      <c r="L440" s="31"/>
      <c r="M440" s="143"/>
      <c r="T440" s="52"/>
      <c r="AT440" s="16" t="s">
        <v>198</v>
      </c>
      <c r="AU440" s="16" t="s">
        <v>86</v>
      </c>
    </row>
    <row r="441" spans="2:65" s="12" customFormat="1">
      <c r="B441" s="146"/>
      <c r="D441" s="140" t="s">
        <v>200</v>
      </c>
      <c r="E441" s="147" t="s">
        <v>19</v>
      </c>
      <c r="F441" s="148" t="s">
        <v>2477</v>
      </c>
      <c r="H441" s="149">
        <v>12.7</v>
      </c>
      <c r="I441" s="150"/>
      <c r="L441" s="146"/>
      <c r="M441" s="151"/>
      <c r="T441" s="152"/>
      <c r="AT441" s="147" t="s">
        <v>200</v>
      </c>
      <c r="AU441" s="147" t="s">
        <v>86</v>
      </c>
      <c r="AV441" s="12" t="s">
        <v>86</v>
      </c>
      <c r="AW441" s="12" t="s">
        <v>37</v>
      </c>
      <c r="AX441" s="12" t="s">
        <v>84</v>
      </c>
      <c r="AY441" s="147" t="s">
        <v>187</v>
      </c>
    </row>
    <row r="442" spans="2:65" s="1" customFormat="1" ht="21.75" customHeight="1">
      <c r="B442" s="31"/>
      <c r="C442" s="160" t="s">
        <v>1366</v>
      </c>
      <c r="D442" s="160" t="s">
        <v>267</v>
      </c>
      <c r="E442" s="161" t="s">
        <v>2478</v>
      </c>
      <c r="F442" s="162" t="s">
        <v>2479</v>
      </c>
      <c r="G442" s="163" t="s">
        <v>204</v>
      </c>
      <c r="H442" s="164">
        <v>0.24399999999999999</v>
      </c>
      <c r="I442" s="165"/>
      <c r="J442" s="166">
        <f>ROUND(I442*H442,2)</f>
        <v>0</v>
      </c>
      <c r="K442" s="162" t="s">
        <v>193</v>
      </c>
      <c r="L442" s="167"/>
      <c r="M442" s="168" t="s">
        <v>19</v>
      </c>
      <c r="N442" s="169" t="s">
        <v>47</v>
      </c>
      <c r="P442" s="136">
        <f>O442*H442</f>
        <v>0</v>
      </c>
      <c r="Q442" s="136">
        <v>0.55000000000000004</v>
      </c>
      <c r="R442" s="136">
        <f>Q442*H442</f>
        <v>0.13420000000000001</v>
      </c>
      <c r="S442" s="136">
        <v>0</v>
      </c>
      <c r="T442" s="137">
        <f>S442*H442</f>
        <v>0</v>
      </c>
      <c r="AR442" s="138" t="s">
        <v>394</v>
      </c>
      <c r="AT442" s="138" t="s">
        <v>267</v>
      </c>
      <c r="AU442" s="138" t="s">
        <v>86</v>
      </c>
      <c r="AY442" s="16" t="s">
        <v>187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6" t="s">
        <v>84</v>
      </c>
      <c r="BK442" s="139">
        <f>ROUND(I442*H442,2)</f>
        <v>0</v>
      </c>
      <c r="BL442" s="16" t="s">
        <v>298</v>
      </c>
      <c r="BM442" s="138" t="s">
        <v>2480</v>
      </c>
    </row>
    <row r="443" spans="2:65" s="1" customFormat="1">
      <c r="B443" s="31"/>
      <c r="D443" s="140" t="s">
        <v>196</v>
      </c>
      <c r="F443" s="141" t="s">
        <v>2479</v>
      </c>
      <c r="I443" s="142"/>
      <c r="L443" s="31"/>
      <c r="M443" s="143"/>
      <c r="T443" s="52"/>
      <c r="AT443" s="16" t="s">
        <v>196</v>
      </c>
      <c r="AU443" s="16" t="s">
        <v>86</v>
      </c>
    </row>
    <row r="444" spans="2:65" s="12" customFormat="1">
      <c r="B444" s="146"/>
      <c r="D444" s="140" t="s">
        <v>200</v>
      </c>
      <c r="E444" s="147" t="s">
        <v>19</v>
      </c>
      <c r="F444" s="148" t="s">
        <v>2481</v>
      </c>
      <c r="H444" s="149">
        <v>0.24399999999999999</v>
      </c>
      <c r="I444" s="150"/>
      <c r="L444" s="146"/>
      <c r="M444" s="151"/>
      <c r="T444" s="152"/>
      <c r="AT444" s="147" t="s">
        <v>200</v>
      </c>
      <c r="AU444" s="147" t="s">
        <v>86</v>
      </c>
      <c r="AV444" s="12" t="s">
        <v>86</v>
      </c>
      <c r="AW444" s="12" t="s">
        <v>37</v>
      </c>
      <c r="AX444" s="12" t="s">
        <v>84</v>
      </c>
      <c r="AY444" s="147" t="s">
        <v>187</v>
      </c>
    </row>
    <row r="445" spans="2:65" s="1" customFormat="1" ht="33" customHeight="1">
      <c r="B445" s="31"/>
      <c r="C445" s="127" t="s">
        <v>1369</v>
      </c>
      <c r="D445" s="127" t="s">
        <v>189</v>
      </c>
      <c r="E445" s="128" t="s">
        <v>2482</v>
      </c>
      <c r="F445" s="129" t="s">
        <v>2483</v>
      </c>
      <c r="G445" s="130" t="s">
        <v>460</v>
      </c>
      <c r="H445" s="131">
        <v>32</v>
      </c>
      <c r="I445" s="132"/>
      <c r="J445" s="133">
        <f>ROUND(I445*H445,2)</f>
        <v>0</v>
      </c>
      <c r="K445" s="129" t="s">
        <v>193</v>
      </c>
      <c r="L445" s="31"/>
      <c r="M445" s="134" t="s">
        <v>19</v>
      </c>
      <c r="N445" s="135" t="s">
        <v>47</v>
      </c>
      <c r="P445" s="136">
        <f>O445*H445</f>
        <v>0</v>
      </c>
      <c r="Q445" s="136">
        <v>0</v>
      </c>
      <c r="R445" s="136">
        <f>Q445*H445</f>
        <v>0</v>
      </c>
      <c r="S445" s="136">
        <v>0</v>
      </c>
      <c r="T445" s="137">
        <f>S445*H445</f>
        <v>0</v>
      </c>
      <c r="AR445" s="138" t="s">
        <v>298</v>
      </c>
      <c r="AT445" s="138" t="s">
        <v>189</v>
      </c>
      <c r="AU445" s="138" t="s">
        <v>86</v>
      </c>
      <c r="AY445" s="16" t="s">
        <v>187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6" t="s">
        <v>84</v>
      </c>
      <c r="BK445" s="139">
        <f>ROUND(I445*H445,2)</f>
        <v>0</v>
      </c>
      <c r="BL445" s="16" t="s">
        <v>298</v>
      </c>
      <c r="BM445" s="138" t="s">
        <v>2484</v>
      </c>
    </row>
    <row r="446" spans="2:65" s="1" customFormat="1" ht="28.8">
      <c r="B446" s="31"/>
      <c r="D446" s="140" t="s">
        <v>196</v>
      </c>
      <c r="F446" s="141" t="s">
        <v>2485</v>
      </c>
      <c r="I446" s="142"/>
      <c r="L446" s="31"/>
      <c r="M446" s="143"/>
      <c r="T446" s="52"/>
      <c r="AT446" s="16" t="s">
        <v>196</v>
      </c>
      <c r="AU446" s="16" t="s">
        <v>86</v>
      </c>
    </row>
    <row r="447" spans="2:65" s="1" customFormat="1">
      <c r="B447" s="31"/>
      <c r="D447" s="144" t="s">
        <v>198</v>
      </c>
      <c r="F447" s="145" t="s">
        <v>2486</v>
      </c>
      <c r="I447" s="142"/>
      <c r="L447" s="31"/>
      <c r="M447" s="143"/>
      <c r="T447" s="52"/>
      <c r="AT447" s="16" t="s">
        <v>198</v>
      </c>
      <c r="AU447" s="16" t="s">
        <v>86</v>
      </c>
    </row>
    <row r="448" spans="2:65" s="12" customFormat="1">
      <c r="B448" s="146"/>
      <c r="D448" s="140" t="s">
        <v>200</v>
      </c>
      <c r="E448" s="147" t="s">
        <v>19</v>
      </c>
      <c r="F448" s="148" t="s">
        <v>2487</v>
      </c>
      <c r="H448" s="149">
        <v>32</v>
      </c>
      <c r="I448" s="150"/>
      <c r="L448" s="146"/>
      <c r="M448" s="151"/>
      <c r="T448" s="152"/>
      <c r="AT448" s="147" t="s">
        <v>200</v>
      </c>
      <c r="AU448" s="147" t="s">
        <v>86</v>
      </c>
      <c r="AV448" s="12" t="s">
        <v>86</v>
      </c>
      <c r="AW448" s="12" t="s">
        <v>37</v>
      </c>
      <c r="AX448" s="12" t="s">
        <v>84</v>
      </c>
      <c r="AY448" s="147" t="s">
        <v>187</v>
      </c>
    </row>
    <row r="449" spans="2:65" s="1" customFormat="1" ht="21.75" customHeight="1">
      <c r="B449" s="31"/>
      <c r="C449" s="160" t="s">
        <v>1371</v>
      </c>
      <c r="D449" s="160" t="s">
        <v>267</v>
      </c>
      <c r="E449" s="161" t="s">
        <v>2488</v>
      </c>
      <c r="F449" s="162" t="s">
        <v>2489</v>
      </c>
      <c r="G449" s="163" t="s">
        <v>204</v>
      </c>
      <c r="H449" s="164">
        <v>0.41</v>
      </c>
      <c r="I449" s="165"/>
      <c r="J449" s="166">
        <f>ROUND(I449*H449,2)</f>
        <v>0</v>
      </c>
      <c r="K449" s="162" t="s">
        <v>193</v>
      </c>
      <c r="L449" s="167"/>
      <c r="M449" s="168" t="s">
        <v>19</v>
      </c>
      <c r="N449" s="169" t="s">
        <v>47</v>
      </c>
      <c r="P449" s="136">
        <f>O449*H449</f>
        <v>0</v>
      </c>
      <c r="Q449" s="136">
        <v>0.55000000000000004</v>
      </c>
      <c r="R449" s="136">
        <f>Q449*H449</f>
        <v>0.22550000000000001</v>
      </c>
      <c r="S449" s="136">
        <v>0</v>
      </c>
      <c r="T449" s="137">
        <f>S449*H449</f>
        <v>0</v>
      </c>
      <c r="AR449" s="138" t="s">
        <v>394</v>
      </c>
      <c r="AT449" s="138" t="s">
        <v>267</v>
      </c>
      <c r="AU449" s="138" t="s">
        <v>86</v>
      </c>
      <c r="AY449" s="16" t="s">
        <v>187</v>
      </c>
      <c r="BE449" s="139">
        <f>IF(N449="základní",J449,0)</f>
        <v>0</v>
      </c>
      <c r="BF449" s="139">
        <f>IF(N449="snížená",J449,0)</f>
        <v>0</v>
      </c>
      <c r="BG449" s="139">
        <f>IF(N449="zákl. přenesená",J449,0)</f>
        <v>0</v>
      </c>
      <c r="BH449" s="139">
        <f>IF(N449="sníž. přenesená",J449,0)</f>
        <v>0</v>
      </c>
      <c r="BI449" s="139">
        <f>IF(N449="nulová",J449,0)</f>
        <v>0</v>
      </c>
      <c r="BJ449" s="16" t="s">
        <v>84</v>
      </c>
      <c r="BK449" s="139">
        <f>ROUND(I449*H449,2)</f>
        <v>0</v>
      </c>
      <c r="BL449" s="16" t="s">
        <v>298</v>
      </c>
      <c r="BM449" s="138" t="s">
        <v>2490</v>
      </c>
    </row>
    <row r="450" spans="2:65" s="1" customFormat="1">
      <c r="B450" s="31"/>
      <c r="D450" s="140" t="s">
        <v>196</v>
      </c>
      <c r="F450" s="141" t="s">
        <v>2489</v>
      </c>
      <c r="I450" s="142"/>
      <c r="L450" s="31"/>
      <c r="M450" s="143"/>
      <c r="T450" s="52"/>
      <c r="AT450" s="16" t="s">
        <v>196</v>
      </c>
      <c r="AU450" s="16" t="s">
        <v>86</v>
      </c>
    </row>
    <row r="451" spans="2:65" s="12" customFormat="1">
      <c r="B451" s="146"/>
      <c r="D451" s="140" t="s">
        <v>200</v>
      </c>
      <c r="E451" s="147" t="s">
        <v>19</v>
      </c>
      <c r="F451" s="148" t="s">
        <v>2491</v>
      </c>
      <c r="H451" s="149">
        <v>0.41</v>
      </c>
      <c r="I451" s="150"/>
      <c r="L451" s="146"/>
      <c r="M451" s="151"/>
      <c r="T451" s="152"/>
      <c r="AT451" s="147" t="s">
        <v>200</v>
      </c>
      <c r="AU451" s="147" t="s">
        <v>86</v>
      </c>
      <c r="AV451" s="12" t="s">
        <v>86</v>
      </c>
      <c r="AW451" s="12" t="s">
        <v>37</v>
      </c>
      <c r="AX451" s="12" t="s">
        <v>84</v>
      </c>
      <c r="AY451" s="147" t="s">
        <v>187</v>
      </c>
    </row>
    <row r="452" spans="2:65" s="1" customFormat="1" ht="33" customHeight="1">
      <c r="B452" s="31"/>
      <c r="C452" s="127" t="s">
        <v>1374</v>
      </c>
      <c r="D452" s="127" t="s">
        <v>189</v>
      </c>
      <c r="E452" s="128" t="s">
        <v>2492</v>
      </c>
      <c r="F452" s="129" t="s">
        <v>2493</v>
      </c>
      <c r="G452" s="130" t="s">
        <v>192</v>
      </c>
      <c r="H452" s="131">
        <v>25.4</v>
      </c>
      <c r="I452" s="132"/>
      <c r="J452" s="133">
        <f>ROUND(I452*H452,2)</f>
        <v>0</v>
      </c>
      <c r="K452" s="129" t="s">
        <v>193</v>
      </c>
      <c r="L452" s="31"/>
      <c r="M452" s="134" t="s">
        <v>19</v>
      </c>
      <c r="N452" s="135" t="s">
        <v>47</v>
      </c>
      <c r="P452" s="136">
        <f>O452*H452</f>
        <v>0</v>
      </c>
      <c r="Q452" s="136">
        <v>1.1520000000000001E-2</v>
      </c>
      <c r="R452" s="136">
        <f>Q452*H452</f>
        <v>0.29260799999999998</v>
      </c>
      <c r="S452" s="136">
        <v>0</v>
      </c>
      <c r="T452" s="137">
        <f>S452*H452</f>
        <v>0</v>
      </c>
      <c r="AR452" s="138" t="s">
        <v>298</v>
      </c>
      <c r="AT452" s="138" t="s">
        <v>189</v>
      </c>
      <c r="AU452" s="138" t="s">
        <v>86</v>
      </c>
      <c r="AY452" s="16" t="s">
        <v>187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6" t="s">
        <v>84</v>
      </c>
      <c r="BK452" s="139">
        <f>ROUND(I452*H452,2)</f>
        <v>0</v>
      </c>
      <c r="BL452" s="16" t="s">
        <v>298</v>
      </c>
      <c r="BM452" s="138" t="s">
        <v>2494</v>
      </c>
    </row>
    <row r="453" spans="2:65" s="1" customFormat="1" ht="28.8">
      <c r="B453" s="31"/>
      <c r="D453" s="140" t="s">
        <v>196</v>
      </c>
      <c r="F453" s="141" t="s">
        <v>2495</v>
      </c>
      <c r="I453" s="142"/>
      <c r="L453" s="31"/>
      <c r="M453" s="143"/>
      <c r="T453" s="52"/>
      <c r="AT453" s="16" t="s">
        <v>196</v>
      </c>
      <c r="AU453" s="16" t="s">
        <v>86</v>
      </c>
    </row>
    <row r="454" spans="2:65" s="1" customFormat="1">
      <c r="B454" s="31"/>
      <c r="D454" s="144" t="s">
        <v>198</v>
      </c>
      <c r="F454" s="145" t="s">
        <v>2496</v>
      </c>
      <c r="I454" s="142"/>
      <c r="L454" s="31"/>
      <c r="M454" s="143"/>
      <c r="T454" s="52"/>
      <c r="AT454" s="16" t="s">
        <v>198</v>
      </c>
      <c r="AU454" s="16" t="s">
        <v>86</v>
      </c>
    </row>
    <row r="455" spans="2:65" s="12" customFormat="1">
      <c r="B455" s="146"/>
      <c r="D455" s="140" t="s">
        <v>200</v>
      </c>
      <c r="E455" s="147" t="s">
        <v>19</v>
      </c>
      <c r="F455" s="148" t="s">
        <v>2497</v>
      </c>
      <c r="H455" s="149">
        <v>25.4</v>
      </c>
      <c r="I455" s="150"/>
      <c r="L455" s="146"/>
      <c r="M455" s="151"/>
      <c r="T455" s="152"/>
      <c r="AT455" s="147" t="s">
        <v>200</v>
      </c>
      <c r="AU455" s="147" t="s">
        <v>86</v>
      </c>
      <c r="AV455" s="12" t="s">
        <v>86</v>
      </c>
      <c r="AW455" s="12" t="s">
        <v>37</v>
      </c>
      <c r="AX455" s="12" t="s">
        <v>84</v>
      </c>
      <c r="AY455" s="147" t="s">
        <v>187</v>
      </c>
    </row>
    <row r="456" spans="2:65" s="1" customFormat="1" ht="24.15" customHeight="1">
      <c r="B456" s="31"/>
      <c r="C456" s="127" t="s">
        <v>1377</v>
      </c>
      <c r="D456" s="127" t="s">
        <v>189</v>
      </c>
      <c r="E456" s="128" t="s">
        <v>2498</v>
      </c>
      <c r="F456" s="129" t="s">
        <v>2499</v>
      </c>
      <c r="G456" s="130" t="s">
        <v>238</v>
      </c>
      <c r="H456" s="131">
        <v>0.65400000000000003</v>
      </c>
      <c r="I456" s="132"/>
      <c r="J456" s="133">
        <f>ROUND(I456*H456,2)</f>
        <v>0</v>
      </c>
      <c r="K456" s="129" t="s">
        <v>193</v>
      </c>
      <c r="L456" s="31"/>
      <c r="M456" s="134" t="s">
        <v>19</v>
      </c>
      <c r="N456" s="135" t="s">
        <v>47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298</v>
      </c>
      <c r="AT456" s="138" t="s">
        <v>189</v>
      </c>
      <c r="AU456" s="138" t="s">
        <v>86</v>
      </c>
      <c r="AY456" s="16" t="s">
        <v>187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6" t="s">
        <v>84</v>
      </c>
      <c r="BK456" s="139">
        <f>ROUND(I456*H456,2)</f>
        <v>0</v>
      </c>
      <c r="BL456" s="16" t="s">
        <v>298</v>
      </c>
      <c r="BM456" s="138" t="s">
        <v>2500</v>
      </c>
    </row>
    <row r="457" spans="2:65" s="1" customFormat="1" ht="28.8">
      <c r="B457" s="31"/>
      <c r="D457" s="140" t="s">
        <v>196</v>
      </c>
      <c r="F457" s="141" t="s">
        <v>2501</v>
      </c>
      <c r="I457" s="142"/>
      <c r="L457" s="31"/>
      <c r="M457" s="143"/>
      <c r="T457" s="52"/>
      <c r="AT457" s="16" t="s">
        <v>196</v>
      </c>
      <c r="AU457" s="16" t="s">
        <v>86</v>
      </c>
    </row>
    <row r="458" spans="2:65" s="1" customFormat="1">
      <c r="B458" s="31"/>
      <c r="D458" s="144" t="s">
        <v>198</v>
      </c>
      <c r="F458" s="145" t="s">
        <v>2502</v>
      </c>
      <c r="I458" s="142"/>
      <c r="L458" s="31"/>
      <c r="M458" s="143"/>
      <c r="T458" s="52"/>
      <c r="AT458" s="16" t="s">
        <v>198</v>
      </c>
      <c r="AU458" s="16" t="s">
        <v>86</v>
      </c>
    </row>
    <row r="459" spans="2:65" s="11" customFormat="1" ht="22.8" customHeight="1">
      <c r="B459" s="115"/>
      <c r="D459" s="116" t="s">
        <v>75</v>
      </c>
      <c r="E459" s="125" t="s">
        <v>2503</v>
      </c>
      <c r="F459" s="125" t="s">
        <v>2504</v>
      </c>
      <c r="I459" s="118"/>
      <c r="J459" s="126">
        <f>BK459</f>
        <v>0</v>
      </c>
      <c r="L459" s="115"/>
      <c r="M459" s="120"/>
      <c r="P459" s="121">
        <f>SUM(P460:P506)</f>
        <v>0</v>
      </c>
      <c r="R459" s="121">
        <f>SUM(R460:R506)</f>
        <v>0.13670999999999997</v>
      </c>
      <c r="T459" s="122">
        <f>SUM(T460:T506)</f>
        <v>3.6617499999999997E-2</v>
      </c>
      <c r="AR459" s="116" t="s">
        <v>86</v>
      </c>
      <c r="AT459" s="123" t="s">
        <v>75</v>
      </c>
      <c r="AU459" s="123" t="s">
        <v>84</v>
      </c>
      <c r="AY459" s="116" t="s">
        <v>187</v>
      </c>
      <c r="BK459" s="124">
        <f>SUM(BK460:BK506)</f>
        <v>0</v>
      </c>
    </row>
    <row r="460" spans="2:65" s="1" customFormat="1" ht="24.15" customHeight="1">
      <c r="B460" s="31"/>
      <c r="C460" s="127" t="s">
        <v>1379</v>
      </c>
      <c r="D460" s="127" t="s">
        <v>189</v>
      </c>
      <c r="E460" s="128" t="s">
        <v>2505</v>
      </c>
      <c r="F460" s="129" t="s">
        <v>2506</v>
      </c>
      <c r="G460" s="130" t="s">
        <v>460</v>
      </c>
      <c r="H460" s="131">
        <v>14.45</v>
      </c>
      <c r="I460" s="132"/>
      <c r="J460" s="133">
        <f>ROUND(I460*H460,2)</f>
        <v>0</v>
      </c>
      <c r="K460" s="129" t="s">
        <v>193</v>
      </c>
      <c r="L460" s="31"/>
      <c r="M460" s="134" t="s">
        <v>19</v>
      </c>
      <c r="N460" s="135" t="s">
        <v>47</v>
      </c>
      <c r="P460" s="136">
        <f>O460*H460</f>
        <v>0</v>
      </c>
      <c r="Q460" s="136">
        <v>0</v>
      </c>
      <c r="R460" s="136">
        <f>Q460*H460</f>
        <v>0</v>
      </c>
      <c r="S460" s="136">
        <v>1.91E-3</v>
      </c>
      <c r="T460" s="137">
        <f>S460*H460</f>
        <v>2.7599499999999999E-2</v>
      </c>
      <c r="AR460" s="138" t="s">
        <v>298</v>
      </c>
      <c r="AT460" s="138" t="s">
        <v>189</v>
      </c>
      <c r="AU460" s="138" t="s">
        <v>86</v>
      </c>
      <c r="AY460" s="16" t="s">
        <v>187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6" t="s">
        <v>84</v>
      </c>
      <c r="BK460" s="139">
        <f>ROUND(I460*H460,2)</f>
        <v>0</v>
      </c>
      <c r="BL460" s="16" t="s">
        <v>298</v>
      </c>
      <c r="BM460" s="138" t="s">
        <v>2507</v>
      </c>
    </row>
    <row r="461" spans="2:65" s="1" customFormat="1" ht="19.2">
      <c r="B461" s="31"/>
      <c r="D461" s="140" t="s">
        <v>196</v>
      </c>
      <c r="F461" s="141" t="s">
        <v>2508</v>
      </c>
      <c r="I461" s="142"/>
      <c r="L461" s="31"/>
      <c r="M461" s="143"/>
      <c r="T461" s="52"/>
      <c r="AT461" s="16" t="s">
        <v>196</v>
      </c>
      <c r="AU461" s="16" t="s">
        <v>86</v>
      </c>
    </row>
    <row r="462" spans="2:65" s="1" customFormat="1">
      <c r="B462" s="31"/>
      <c r="D462" s="144" t="s">
        <v>198</v>
      </c>
      <c r="F462" s="145" t="s">
        <v>2509</v>
      </c>
      <c r="I462" s="142"/>
      <c r="L462" s="31"/>
      <c r="M462" s="143"/>
      <c r="T462" s="52"/>
      <c r="AT462" s="16" t="s">
        <v>198</v>
      </c>
      <c r="AU462" s="16" t="s">
        <v>86</v>
      </c>
    </row>
    <row r="463" spans="2:65" s="12" customFormat="1">
      <c r="B463" s="146"/>
      <c r="D463" s="140" t="s">
        <v>200</v>
      </c>
      <c r="E463" s="147" t="s">
        <v>19</v>
      </c>
      <c r="F463" s="148" t="s">
        <v>2510</v>
      </c>
      <c r="H463" s="149">
        <v>14.45</v>
      </c>
      <c r="I463" s="150"/>
      <c r="L463" s="146"/>
      <c r="M463" s="151"/>
      <c r="T463" s="152"/>
      <c r="AT463" s="147" t="s">
        <v>200</v>
      </c>
      <c r="AU463" s="147" t="s">
        <v>86</v>
      </c>
      <c r="AV463" s="12" t="s">
        <v>86</v>
      </c>
      <c r="AW463" s="12" t="s">
        <v>37</v>
      </c>
      <c r="AX463" s="12" t="s">
        <v>84</v>
      </c>
      <c r="AY463" s="147" t="s">
        <v>187</v>
      </c>
    </row>
    <row r="464" spans="2:65" s="1" customFormat="1" ht="16.5" customHeight="1">
      <c r="B464" s="31"/>
      <c r="C464" s="127" t="s">
        <v>1382</v>
      </c>
      <c r="D464" s="127" t="s">
        <v>189</v>
      </c>
      <c r="E464" s="128" t="s">
        <v>2511</v>
      </c>
      <c r="F464" s="129" t="s">
        <v>2512</v>
      </c>
      <c r="G464" s="130" t="s">
        <v>460</v>
      </c>
      <c r="H464" s="131">
        <v>5.4</v>
      </c>
      <c r="I464" s="132"/>
      <c r="J464" s="133">
        <f>ROUND(I464*H464,2)</f>
        <v>0</v>
      </c>
      <c r="K464" s="129" t="s">
        <v>193</v>
      </c>
      <c r="L464" s="31"/>
      <c r="M464" s="134" t="s">
        <v>19</v>
      </c>
      <c r="N464" s="135" t="s">
        <v>47</v>
      </c>
      <c r="P464" s="136">
        <f>O464*H464</f>
        <v>0</v>
      </c>
      <c r="Q464" s="136">
        <v>0</v>
      </c>
      <c r="R464" s="136">
        <f>Q464*H464</f>
        <v>0</v>
      </c>
      <c r="S464" s="136">
        <v>1.67E-3</v>
      </c>
      <c r="T464" s="137">
        <f>S464*H464</f>
        <v>9.018E-3</v>
      </c>
      <c r="AR464" s="138" t="s">
        <v>298</v>
      </c>
      <c r="AT464" s="138" t="s">
        <v>189</v>
      </c>
      <c r="AU464" s="138" t="s">
        <v>86</v>
      </c>
      <c r="AY464" s="16" t="s">
        <v>187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6" t="s">
        <v>84</v>
      </c>
      <c r="BK464" s="139">
        <f>ROUND(I464*H464,2)</f>
        <v>0</v>
      </c>
      <c r="BL464" s="16" t="s">
        <v>298</v>
      </c>
      <c r="BM464" s="138" t="s">
        <v>2513</v>
      </c>
    </row>
    <row r="465" spans="2:65" s="1" customFormat="1" ht="19.2">
      <c r="B465" s="31"/>
      <c r="D465" s="140" t="s">
        <v>196</v>
      </c>
      <c r="F465" s="141" t="s">
        <v>2514</v>
      </c>
      <c r="I465" s="142"/>
      <c r="L465" s="31"/>
      <c r="M465" s="143"/>
      <c r="T465" s="52"/>
      <c r="AT465" s="16" t="s">
        <v>196</v>
      </c>
      <c r="AU465" s="16" t="s">
        <v>86</v>
      </c>
    </row>
    <row r="466" spans="2:65" s="1" customFormat="1">
      <c r="B466" s="31"/>
      <c r="D466" s="144" t="s">
        <v>198</v>
      </c>
      <c r="F466" s="145" t="s">
        <v>2515</v>
      </c>
      <c r="I466" s="142"/>
      <c r="L466" s="31"/>
      <c r="M466" s="143"/>
      <c r="T466" s="52"/>
      <c r="AT466" s="16" t="s">
        <v>198</v>
      </c>
      <c r="AU466" s="16" t="s">
        <v>86</v>
      </c>
    </row>
    <row r="467" spans="2:65" s="12" customFormat="1">
      <c r="B467" s="146"/>
      <c r="D467" s="140" t="s">
        <v>200</v>
      </c>
      <c r="E467" s="147" t="s">
        <v>19</v>
      </c>
      <c r="F467" s="148" t="s">
        <v>2516</v>
      </c>
      <c r="H467" s="149">
        <v>5.4</v>
      </c>
      <c r="I467" s="150"/>
      <c r="L467" s="146"/>
      <c r="M467" s="151"/>
      <c r="T467" s="152"/>
      <c r="AT467" s="147" t="s">
        <v>200</v>
      </c>
      <c r="AU467" s="147" t="s">
        <v>86</v>
      </c>
      <c r="AV467" s="12" t="s">
        <v>86</v>
      </c>
      <c r="AW467" s="12" t="s">
        <v>37</v>
      </c>
      <c r="AX467" s="12" t="s">
        <v>84</v>
      </c>
      <c r="AY467" s="147" t="s">
        <v>187</v>
      </c>
    </row>
    <row r="468" spans="2:65" s="1" customFormat="1" ht="24.15" customHeight="1">
      <c r="B468" s="31"/>
      <c r="C468" s="127" t="s">
        <v>1384</v>
      </c>
      <c r="D468" s="127" t="s">
        <v>189</v>
      </c>
      <c r="E468" s="128" t="s">
        <v>2517</v>
      </c>
      <c r="F468" s="129" t="s">
        <v>2518</v>
      </c>
      <c r="G468" s="130" t="s">
        <v>460</v>
      </c>
      <c r="H468" s="131">
        <v>6.35</v>
      </c>
      <c r="I468" s="132"/>
      <c r="J468" s="133">
        <f>ROUND(I468*H468,2)</f>
        <v>0</v>
      </c>
      <c r="K468" s="129" t="s">
        <v>193</v>
      </c>
      <c r="L468" s="31"/>
      <c r="M468" s="134" t="s">
        <v>19</v>
      </c>
      <c r="N468" s="135" t="s">
        <v>47</v>
      </c>
      <c r="P468" s="136">
        <f>O468*H468</f>
        <v>0</v>
      </c>
      <c r="Q468" s="136">
        <v>1.8500000000000001E-3</v>
      </c>
      <c r="R468" s="136">
        <f>Q468*H468</f>
        <v>1.1747499999999999E-2</v>
      </c>
      <c r="S468" s="136">
        <v>0</v>
      </c>
      <c r="T468" s="137">
        <f>S468*H468</f>
        <v>0</v>
      </c>
      <c r="AR468" s="138" t="s">
        <v>298</v>
      </c>
      <c r="AT468" s="138" t="s">
        <v>189</v>
      </c>
      <c r="AU468" s="138" t="s">
        <v>86</v>
      </c>
      <c r="AY468" s="16" t="s">
        <v>187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6" t="s">
        <v>84</v>
      </c>
      <c r="BK468" s="139">
        <f>ROUND(I468*H468,2)</f>
        <v>0</v>
      </c>
      <c r="BL468" s="16" t="s">
        <v>298</v>
      </c>
      <c r="BM468" s="138" t="s">
        <v>2519</v>
      </c>
    </row>
    <row r="469" spans="2:65" s="1" customFormat="1" ht="28.8">
      <c r="B469" s="31"/>
      <c r="D469" s="140" t="s">
        <v>196</v>
      </c>
      <c r="F469" s="141" t="s">
        <v>2520</v>
      </c>
      <c r="I469" s="142"/>
      <c r="L469" s="31"/>
      <c r="M469" s="143"/>
      <c r="T469" s="52"/>
      <c r="AT469" s="16" t="s">
        <v>196</v>
      </c>
      <c r="AU469" s="16" t="s">
        <v>86</v>
      </c>
    </row>
    <row r="470" spans="2:65" s="1" customFormat="1">
      <c r="B470" s="31"/>
      <c r="D470" s="144" t="s">
        <v>198</v>
      </c>
      <c r="F470" s="145" t="s">
        <v>2521</v>
      </c>
      <c r="I470" s="142"/>
      <c r="L470" s="31"/>
      <c r="M470" s="143"/>
      <c r="T470" s="52"/>
      <c r="AT470" s="16" t="s">
        <v>198</v>
      </c>
      <c r="AU470" s="16" t="s">
        <v>86</v>
      </c>
    </row>
    <row r="471" spans="2:65" s="12" customFormat="1">
      <c r="B471" s="146"/>
      <c r="D471" s="140" t="s">
        <v>200</v>
      </c>
      <c r="E471" s="147" t="s">
        <v>19</v>
      </c>
      <c r="F471" s="148" t="s">
        <v>2522</v>
      </c>
      <c r="H471" s="149">
        <v>6.35</v>
      </c>
      <c r="I471" s="150"/>
      <c r="L471" s="146"/>
      <c r="M471" s="151"/>
      <c r="T471" s="152"/>
      <c r="AT471" s="147" t="s">
        <v>200</v>
      </c>
      <c r="AU471" s="147" t="s">
        <v>86</v>
      </c>
      <c r="AV471" s="12" t="s">
        <v>86</v>
      </c>
      <c r="AW471" s="12" t="s">
        <v>37</v>
      </c>
      <c r="AX471" s="12" t="s">
        <v>84</v>
      </c>
      <c r="AY471" s="147" t="s">
        <v>187</v>
      </c>
    </row>
    <row r="472" spans="2:65" s="1" customFormat="1" ht="33" customHeight="1">
      <c r="B472" s="31"/>
      <c r="C472" s="127" t="s">
        <v>1386</v>
      </c>
      <c r="D472" s="127" t="s">
        <v>189</v>
      </c>
      <c r="E472" s="128" t="s">
        <v>2523</v>
      </c>
      <c r="F472" s="129" t="s">
        <v>2524</v>
      </c>
      <c r="G472" s="130" t="s">
        <v>192</v>
      </c>
      <c r="H472" s="131">
        <v>14.45</v>
      </c>
      <c r="I472" s="132"/>
      <c r="J472" s="133">
        <f>ROUND(I472*H472,2)</f>
        <v>0</v>
      </c>
      <c r="K472" s="129" t="s">
        <v>193</v>
      </c>
      <c r="L472" s="31"/>
      <c r="M472" s="134" t="s">
        <v>19</v>
      </c>
      <c r="N472" s="135" t="s">
        <v>47</v>
      </c>
      <c r="P472" s="136">
        <f>O472*H472</f>
        <v>0</v>
      </c>
      <c r="Q472" s="136">
        <v>5.0899999999999999E-3</v>
      </c>
      <c r="R472" s="136">
        <f>Q472*H472</f>
        <v>7.3550499999999991E-2</v>
      </c>
      <c r="S472" s="136">
        <v>0</v>
      </c>
      <c r="T472" s="137">
        <f>S472*H472</f>
        <v>0</v>
      </c>
      <c r="AR472" s="138" t="s">
        <v>298</v>
      </c>
      <c r="AT472" s="138" t="s">
        <v>189</v>
      </c>
      <c r="AU472" s="138" t="s">
        <v>86</v>
      </c>
      <c r="AY472" s="16" t="s">
        <v>187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6" t="s">
        <v>84</v>
      </c>
      <c r="BK472" s="139">
        <f>ROUND(I472*H472,2)</f>
        <v>0</v>
      </c>
      <c r="BL472" s="16" t="s">
        <v>298</v>
      </c>
      <c r="BM472" s="138" t="s">
        <v>2525</v>
      </c>
    </row>
    <row r="473" spans="2:65" s="1" customFormat="1" ht="19.2">
      <c r="B473" s="31"/>
      <c r="D473" s="140" t="s">
        <v>196</v>
      </c>
      <c r="F473" s="141" t="s">
        <v>2526</v>
      </c>
      <c r="I473" s="142"/>
      <c r="L473" s="31"/>
      <c r="M473" s="143"/>
      <c r="T473" s="52"/>
      <c r="AT473" s="16" t="s">
        <v>196</v>
      </c>
      <c r="AU473" s="16" t="s">
        <v>86</v>
      </c>
    </row>
    <row r="474" spans="2:65" s="1" customFormat="1">
      <c r="B474" s="31"/>
      <c r="D474" s="144" t="s">
        <v>198</v>
      </c>
      <c r="F474" s="145" t="s">
        <v>2527</v>
      </c>
      <c r="I474" s="142"/>
      <c r="L474" s="31"/>
      <c r="M474" s="143"/>
      <c r="T474" s="52"/>
      <c r="AT474" s="16" t="s">
        <v>198</v>
      </c>
      <c r="AU474" s="16" t="s">
        <v>86</v>
      </c>
    </row>
    <row r="475" spans="2:65" s="12" customFormat="1">
      <c r="B475" s="146"/>
      <c r="D475" s="140" t="s">
        <v>200</v>
      </c>
      <c r="E475" s="147" t="s">
        <v>19</v>
      </c>
      <c r="F475" s="148" t="s">
        <v>2510</v>
      </c>
      <c r="H475" s="149">
        <v>14.45</v>
      </c>
      <c r="I475" s="150"/>
      <c r="L475" s="146"/>
      <c r="M475" s="151"/>
      <c r="T475" s="152"/>
      <c r="AT475" s="147" t="s">
        <v>200</v>
      </c>
      <c r="AU475" s="147" t="s">
        <v>86</v>
      </c>
      <c r="AV475" s="12" t="s">
        <v>86</v>
      </c>
      <c r="AW475" s="12" t="s">
        <v>37</v>
      </c>
      <c r="AX475" s="12" t="s">
        <v>84</v>
      </c>
      <c r="AY475" s="147" t="s">
        <v>187</v>
      </c>
    </row>
    <row r="476" spans="2:65" s="1" customFormat="1" ht="33" customHeight="1">
      <c r="B476" s="31"/>
      <c r="C476" s="127" t="s">
        <v>1392</v>
      </c>
      <c r="D476" s="127" t="s">
        <v>189</v>
      </c>
      <c r="E476" s="128" t="s">
        <v>2528</v>
      </c>
      <c r="F476" s="129" t="s">
        <v>2529</v>
      </c>
      <c r="G476" s="130" t="s">
        <v>320</v>
      </c>
      <c r="H476" s="131">
        <v>2</v>
      </c>
      <c r="I476" s="132"/>
      <c r="J476" s="133">
        <f>ROUND(I476*H476,2)</f>
        <v>0</v>
      </c>
      <c r="K476" s="129" t="s">
        <v>193</v>
      </c>
      <c r="L476" s="31"/>
      <c r="M476" s="134" t="s">
        <v>19</v>
      </c>
      <c r="N476" s="135" t="s">
        <v>47</v>
      </c>
      <c r="P476" s="136">
        <f>O476*H476</f>
        <v>0</v>
      </c>
      <c r="Q476" s="136">
        <v>0</v>
      </c>
      <c r="R476" s="136">
        <f>Q476*H476</f>
        <v>0</v>
      </c>
      <c r="S476" s="136">
        <v>0</v>
      </c>
      <c r="T476" s="137">
        <f>S476*H476</f>
        <v>0</v>
      </c>
      <c r="AR476" s="138" t="s">
        <v>298</v>
      </c>
      <c r="AT476" s="138" t="s">
        <v>189</v>
      </c>
      <c r="AU476" s="138" t="s">
        <v>86</v>
      </c>
      <c r="AY476" s="16" t="s">
        <v>187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6" t="s">
        <v>84</v>
      </c>
      <c r="BK476" s="139">
        <f>ROUND(I476*H476,2)</f>
        <v>0</v>
      </c>
      <c r="BL476" s="16" t="s">
        <v>298</v>
      </c>
      <c r="BM476" s="138" t="s">
        <v>2530</v>
      </c>
    </row>
    <row r="477" spans="2:65" s="1" customFormat="1" ht="28.8">
      <c r="B477" s="31"/>
      <c r="D477" s="140" t="s">
        <v>196</v>
      </c>
      <c r="F477" s="141" t="s">
        <v>2531</v>
      </c>
      <c r="I477" s="142"/>
      <c r="L477" s="31"/>
      <c r="M477" s="143"/>
      <c r="T477" s="52"/>
      <c r="AT477" s="16" t="s">
        <v>196</v>
      </c>
      <c r="AU477" s="16" t="s">
        <v>86</v>
      </c>
    </row>
    <row r="478" spans="2:65" s="1" customFormat="1">
      <c r="B478" s="31"/>
      <c r="D478" s="144" t="s">
        <v>198</v>
      </c>
      <c r="F478" s="145" t="s">
        <v>2532</v>
      </c>
      <c r="I478" s="142"/>
      <c r="L478" s="31"/>
      <c r="M478" s="143"/>
      <c r="T478" s="52"/>
      <c r="AT478" s="16" t="s">
        <v>198</v>
      </c>
      <c r="AU478" s="16" t="s">
        <v>86</v>
      </c>
    </row>
    <row r="479" spans="2:65" s="12" customFormat="1">
      <c r="B479" s="146"/>
      <c r="D479" s="140" t="s">
        <v>200</v>
      </c>
      <c r="E479" s="147" t="s">
        <v>19</v>
      </c>
      <c r="F479" s="148" t="s">
        <v>86</v>
      </c>
      <c r="H479" s="149">
        <v>2</v>
      </c>
      <c r="I479" s="150"/>
      <c r="L479" s="146"/>
      <c r="M479" s="151"/>
      <c r="T479" s="152"/>
      <c r="AT479" s="147" t="s">
        <v>200</v>
      </c>
      <c r="AU479" s="147" t="s">
        <v>86</v>
      </c>
      <c r="AV479" s="12" t="s">
        <v>86</v>
      </c>
      <c r="AW479" s="12" t="s">
        <v>37</v>
      </c>
      <c r="AX479" s="12" t="s">
        <v>84</v>
      </c>
      <c r="AY479" s="147" t="s">
        <v>187</v>
      </c>
    </row>
    <row r="480" spans="2:65" s="1" customFormat="1" ht="24.15" customHeight="1">
      <c r="B480" s="31"/>
      <c r="C480" s="127" t="s">
        <v>1394</v>
      </c>
      <c r="D480" s="127" t="s">
        <v>189</v>
      </c>
      <c r="E480" s="128" t="s">
        <v>2533</v>
      </c>
      <c r="F480" s="129" t="s">
        <v>2534</v>
      </c>
      <c r="G480" s="130" t="s">
        <v>460</v>
      </c>
      <c r="H480" s="131">
        <v>10.5</v>
      </c>
      <c r="I480" s="132"/>
      <c r="J480" s="133">
        <f>ROUND(I480*H480,2)</f>
        <v>0</v>
      </c>
      <c r="K480" s="129" t="s">
        <v>193</v>
      </c>
      <c r="L480" s="31"/>
      <c r="M480" s="134" t="s">
        <v>19</v>
      </c>
      <c r="N480" s="135" t="s">
        <v>47</v>
      </c>
      <c r="P480" s="136">
        <f>O480*H480</f>
        <v>0</v>
      </c>
      <c r="Q480" s="136">
        <v>1.8400000000000001E-3</v>
      </c>
      <c r="R480" s="136">
        <f>Q480*H480</f>
        <v>1.932E-2</v>
      </c>
      <c r="S480" s="136">
        <v>0</v>
      </c>
      <c r="T480" s="137">
        <f>S480*H480</f>
        <v>0</v>
      </c>
      <c r="AR480" s="138" t="s">
        <v>298</v>
      </c>
      <c r="AT480" s="138" t="s">
        <v>189</v>
      </c>
      <c r="AU480" s="138" t="s">
        <v>86</v>
      </c>
      <c r="AY480" s="16" t="s">
        <v>187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6" t="s">
        <v>84</v>
      </c>
      <c r="BK480" s="139">
        <f>ROUND(I480*H480,2)</f>
        <v>0</v>
      </c>
      <c r="BL480" s="16" t="s">
        <v>298</v>
      </c>
      <c r="BM480" s="138" t="s">
        <v>2535</v>
      </c>
    </row>
    <row r="481" spans="2:65" s="1" customFormat="1" ht="19.2">
      <c r="B481" s="31"/>
      <c r="D481" s="140" t="s">
        <v>196</v>
      </c>
      <c r="F481" s="141" t="s">
        <v>2536</v>
      </c>
      <c r="I481" s="142"/>
      <c r="L481" s="31"/>
      <c r="M481" s="143"/>
      <c r="T481" s="52"/>
      <c r="AT481" s="16" t="s">
        <v>196</v>
      </c>
      <c r="AU481" s="16" t="s">
        <v>86</v>
      </c>
    </row>
    <row r="482" spans="2:65" s="1" customFormat="1">
      <c r="B482" s="31"/>
      <c r="D482" s="144" t="s">
        <v>198</v>
      </c>
      <c r="F482" s="145" t="s">
        <v>2537</v>
      </c>
      <c r="I482" s="142"/>
      <c r="L482" s="31"/>
      <c r="M482" s="143"/>
      <c r="T482" s="52"/>
      <c r="AT482" s="16" t="s">
        <v>198</v>
      </c>
      <c r="AU482" s="16" t="s">
        <v>86</v>
      </c>
    </row>
    <row r="483" spans="2:65" s="12" customFormat="1">
      <c r="B483" s="146"/>
      <c r="D483" s="140" t="s">
        <v>200</v>
      </c>
      <c r="E483" s="147" t="s">
        <v>19</v>
      </c>
      <c r="F483" s="148" t="s">
        <v>2538</v>
      </c>
      <c r="H483" s="149">
        <v>10.5</v>
      </c>
      <c r="I483" s="150"/>
      <c r="L483" s="146"/>
      <c r="M483" s="151"/>
      <c r="T483" s="152"/>
      <c r="AT483" s="147" t="s">
        <v>200</v>
      </c>
      <c r="AU483" s="147" t="s">
        <v>86</v>
      </c>
      <c r="AV483" s="12" t="s">
        <v>86</v>
      </c>
      <c r="AW483" s="12" t="s">
        <v>37</v>
      </c>
      <c r="AX483" s="12" t="s">
        <v>84</v>
      </c>
      <c r="AY483" s="147" t="s">
        <v>187</v>
      </c>
    </row>
    <row r="484" spans="2:65" s="1" customFormat="1" ht="24.15" customHeight="1">
      <c r="B484" s="31"/>
      <c r="C484" s="127" t="s">
        <v>1396</v>
      </c>
      <c r="D484" s="127" t="s">
        <v>189</v>
      </c>
      <c r="E484" s="128" t="s">
        <v>2539</v>
      </c>
      <c r="F484" s="129" t="s">
        <v>2540</v>
      </c>
      <c r="G484" s="130" t="s">
        <v>320</v>
      </c>
      <c r="H484" s="131">
        <v>8</v>
      </c>
      <c r="I484" s="132"/>
      <c r="J484" s="133">
        <f>ROUND(I484*H484,2)</f>
        <v>0</v>
      </c>
      <c r="K484" s="129" t="s">
        <v>193</v>
      </c>
      <c r="L484" s="31"/>
      <c r="M484" s="134" t="s">
        <v>19</v>
      </c>
      <c r="N484" s="135" t="s">
        <v>47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298</v>
      </c>
      <c r="AT484" s="138" t="s">
        <v>189</v>
      </c>
      <c r="AU484" s="138" t="s">
        <v>86</v>
      </c>
      <c r="AY484" s="16" t="s">
        <v>187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6" t="s">
        <v>84</v>
      </c>
      <c r="BK484" s="139">
        <f>ROUND(I484*H484,2)</f>
        <v>0</v>
      </c>
      <c r="BL484" s="16" t="s">
        <v>298</v>
      </c>
      <c r="BM484" s="138" t="s">
        <v>2541</v>
      </c>
    </row>
    <row r="485" spans="2:65" s="1" customFormat="1" ht="28.8">
      <c r="B485" s="31"/>
      <c r="D485" s="140" t="s">
        <v>196</v>
      </c>
      <c r="F485" s="141" t="s">
        <v>2542</v>
      </c>
      <c r="I485" s="142"/>
      <c r="L485" s="31"/>
      <c r="M485" s="143"/>
      <c r="T485" s="52"/>
      <c r="AT485" s="16" t="s">
        <v>196</v>
      </c>
      <c r="AU485" s="16" t="s">
        <v>86</v>
      </c>
    </row>
    <row r="486" spans="2:65" s="1" customFormat="1">
      <c r="B486" s="31"/>
      <c r="D486" s="144" t="s">
        <v>198</v>
      </c>
      <c r="F486" s="145" t="s">
        <v>2543</v>
      </c>
      <c r="I486" s="142"/>
      <c r="L486" s="31"/>
      <c r="M486" s="143"/>
      <c r="T486" s="52"/>
      <c r="AT486" s="16" t="s">
        <v>198</v>
      </c>
      <c r="AU486" s="16" t="s">
        <v>86</v>
      </c>
    </row>
    <row r="487" spans="2:65" s="12" customFormat="1">
      <c r="B487" s="146"/>
      <c r="D487" s="140" t="s">
        <v>200</v>
      </c>
      <c r="E487" s="147" t="s">
        <v>19</v>
      </c>
      <c r="F487" s="148" t="s">
        <v>2544</v>
      </c>
      <c r="H487" s="149">
        <v>8</v>
      </c>
      <c r="I487" s="150"/>
      <c r="L487" s="146"/>
      <c r="M487" s="151"/>
      <c r="T487" s="152"/>
      <c r="AT487" s="147" t="s">
        <v>200</v>
      </c>
      <c r="AU487" s="147" t="s">
        <v>86</v>
      </c>
      <c r="AV487" s="12" t="s">
        <v>86</v>
      </c>
      <c r="AW487" s="12" t="s">
        <v>37</v>
      </c>
      <c r="AX487" s="12" t="s">
        <v>84</v>
      </c>
      <c r="AY487" s="147" t="s">
        <v>187</v>
      </c>
    </row>
    <row r="488" spans="2:65" s="1" customFormat="1" ht="21.75" customHeight="1">
      <c r="B488" s="31"/>
      <c r="C488" s="127" t="s">
        <v>1398</v>
      </c>
      <c r="D488" s="127" t="s">
        <v>189</v>
      </c>
      <c r="E488" s="128" t="s">
        <v>2545</v>
      </c>
      <c r="F488" s="129" t="s">
        <v>2546</v>
      </c>
      <c r="G488" s="130" t="s">
        <v>460</v>
      </c>
      <c r="H488" s="131">
        <v>6.35</v>
      </c>
      <c r="I488" s="132"/>
      <c r="J488" s="133">
        <f>ROUND(I488*H488,2)</f>
        <v>0</v>
      </c>
      <c r="K488" s="129" t="s">
        <v>193</v>
      </c>
      <c r="L488" s="31"/>
      <c r="M488" s="134" t="s">
        <v>19</v>
      </c>
      <c r="N488" s="135" t="s">
        <v>47</v>
      </c>
      <c r="P488" s="136">
        <f>O488*H488</f>
        <v>0</v>
      </c>
      <c r="Q488" s="136">
        <v>2.5999999999999999E-3</v>
      </c>
      <c r="R488" s="136">
        <f>Q488*H488</f>
        <v>1.6509999999999997E-2</v>
      </c>
      <c r="S488" s="136">
        <v>0</v>
      </c>
      <c r="T488" s="137">
        <f>S488*H488</f>
        <v>0</v>
      </c>
      <c r="AR488" s="138" t="s">
        <v>298</v>
      </c>
      <c r="AT488" s="138" t="s">
        <v>189</v>
      </c>
      <c r="AU488" s="138" t="s">
        <v>86</v>
      </c>
      <c r="AY488" s="16" t="s">
        <v>187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6" t="s">
        <v>84</v>
      </c>
      <c r="BK488" s="139">
        <f>ROUND(I488*H488,2)</f>
        <v>0</v>
      </c>
      <c r="BL488" s="16" t="s">
        <v>298</v>
      </c>
      <c r="BM488" s="138" t="s">
        <v>2547</v>
      </c>
    </row>
    <row r="489" spans="2:65" s="1" customFormat="1" ht="19.2">
      <c r="B489" s="31"/>
      <c r="D489" s="140" t="s">
        <v>196</v>
      </c>
      <c r="F489" s="141" t="s">
        <v>2548</v>
      </c>
      <c r="I489" s="142"/>
      <c r="L489" s="31"/>
      <c r="M489" s="143"/>
      <c r="T489" s="52"/>
      <c r="AT489" s="16" t="s">
        <v>196</v>
      </c>
      <c r="AU489" s="16" t="s">
        <v>86</v>
      </c>
    </row>
    <row r="490" spans="2:65" s="1" customFormat="1">
      <c r="B490" s="31"/>
      <c r="D490" s="144" t="s">
        <v>198</v>
      </c>
      <c r="F490" s="145" t="s">
        <v>2549</v>
      </c>
      <c r="I490" s="142"/>
      <c r="L490" s="31"/>
      <c r="M490" s="143"/>
      <c r="T490" s="52"/>
      <c r="AT490" s="16" t="s">
        <v>198</v>
      </c>
      <c r="AU490" s="16" t="s">
        <v>86</v>
      </c>
    </row>
    <row r="491" spans="2:65" s="12" customFormat="1">
      <c r="B491" s="146"/>
      <c r="D491" s="140" t="s">
        <v>200</v>
      </c>
      <c r="E491" s="147" t="s">
        <v>19</v>
      </c>
      <c r="F491" s="148" t="s">
        <v>2522</v>
      </c>
      <c r="H491" s="149">
        <v>6.35</v>
      </c>
      <c r="I491" s="150"/>
      <c r="L491" s="146"/>
      <c r="M491" s="151"/>
      <c r="T491" s="152"/>
      <c r="AT491" s="147" t="s">
        <v>200</v>
      </c>
      <c r="AU491" s="147" t="s">
        <v>86</v>
      </c>
      <c r="AV491" s="12" t="s">
        <v>86</v>
      </c>
      <c r="AW491" s="12" t="s">
        <v>37</v>
      </c>
      <c r="AX491" s="12" t="s">
        <v>84</v>
      </c>
      <c r="AY491" s="147" t="s">
        <v>187</v>
      </c>
    </row>
    <row r="492" spans="2:65" s="1" customFormat="1" ht="24.15" customHeight="1">
      <c r="B492" s="31"/>
      <c r="C492" s="127" t="s">
        <v>1401</v>
      </c>
      <c r="D492" s="127" t="s">
        <v>189</v>
      </c>
      <c r="E492" s="128" t="s">
        <v>2550</v>
      </c>
      <c r="F492" s="129" t="s">
        <v>2551</v>
      </c>
      <c r="G492" s="130" t="s">
        <v>320</v>
      </c>
      <c r="H492" s="131">
        <v>2</v>
      </c>
      <c r="I492" s="132"/>
      <c r="J492" s="133">
        <f>ROUND(I492*H492,2)</f>
        <v>0</v>
      </c>
      <c r="K492" s="129" t="s">
        <v>193</v>
      </c>
      <c r="L492" s="31"/>
      <c r="M492" s="134" t="s">
        <v>19</v>
      </c>
      <c r="N492" s="135" t="s">
        <v>47</v>
      </c>
      <c r="P492" s="136">
        <f>O492*H492</f>
        <v>0</v>
      </c>
      <c r="Q492" s="136">
        <v>1.5100000000000001E-3</v>
      </c>
      <c r="R492" s="136">
        <f>Q492*H492</f>
        <v>3.0200000000000001E-3</v>
      </c>
      <c r="S492" s="136">
        <v>0</v>
      </c>
      <c r="T492" s="137">
        <f>S492*H492</f>
        <v>0</v>
      </c>
      <c r="AR492" s="138" t="s">
        <v>298</v>
      </c>
      <c r="AT492" s="138" t="s">
        <v>189</v>
      </c>
      <c r="AU492" s="138" t="s">
        <v>86</v>
      </c>
      <c r="AY492" s="16" t="s">
        <v>187</v>
      </c>
      <c r="BE492" s="139">
        <f>IF(N492="základní",J492,0)</f>
        <v>0</v>
      </c>
      <c r="BF492" s="139">
        <f>IF(N492="snížená",J492,0)</f>
        <v>0</v>
      </c>
      <c r="BG492" s="139">
        <f>IF(N492="zákl. přenesená",J492,0)</f>
        <v>0</v>
      </c>
      <c r="BH492" s="139">
        <f>IF(N492="sníž. přenesená",J492,0)</f>
        <v>0</v>
      </c>
      <c r="BI492" s="139">
        <f>IF(N492="nulová",J492,0)</f>
        <v>0</v>
      </c>
      <c r="BJ492" s="16" t="s">
        <v>84</v>
      </c>
      <c r="BK492" s="139">
        <f>ROUND(I492*H492,2)</f>
        <v>0</v>
      </c>
      <c r="BL492" s="16" t="s">
        <v>298</v>
      </c>
      <c r="BM492" s="138" t="s">
        <v>2552</v>
      </c>
    </row>
    <row r="493" spans="2:65" s="1" customFormat="1" ht="19.2">
      <c r="B493" s="31"/>
      <c r="D493" s="140" t="s">
        <v>196</v>
      </c>
      <c r="F493" s="141" t="s">
        <v>2553</v>
      </c>
      <c r="I493" s="142"/>
      <c r="L493" s="31"/>
      <c r="M493" s="143"/>
      <c r="T493" s="52"/>
      <c r="AT493" s="16" t="s">
        <v>196</v>
      </c>
      <c r="AU493" s="16" t="s">
        <v>86</v>
      </c>
    </row>
    <row r="494" spans="2:65" s="1" customFormat="1">
      <c r="B494" s="31"/>
      <c r="D494" s="144" t="s">
        <v>198</v>
      </c>
      <c r="F494" s="145" t="s">
        <v>2554</v>
      </c>
      <c r="I494" s="142"/>
      <c r="L494" s="31"/>
      <c r="M494" s="143"/>
      <c r="T494" s="52"/>
      <c r="AT494" s="16" t="s">
        <v>198</v>
      </c>
      <c r="AU494" s="16" t="s">
        <v>86</v>
      </c>
    </row>
    <row r="495" spans="2:65" s="12" customFormat="1">
      <c r="B495" s="146"/>
      <c r="D495" s="140" t="s">
        <v>200</v>
      </c>
      <c r="E495" s="147" t="s">
        <v>19</v>
      </c>
      <c r="F495" s="148" t="s">
        <v>86</v>
      </c>
      <c r="H495" s="149">
        <v>2</v>
      </c>
      <c r="I495" s="150"/>
      <c r="L495" s="146"/>
      <c r="M495" s="151"/>
      <c r="T495" s="152"/>
      <c r="AT495" s="147" t="s">
        <v>200</v>
      </c>
      <c r="AU495" s="147" t="s">
        <v>86</v>
      </c>
      <c r="AV495" s="12" t="s">
        <v>86</v>
      </c>
      <c r="AW495" s="12" t="s">
        <v>37</v>
      </c>
      <c r="AX495" s="12" t="s">
        <v>84</v>
      </c>
      <c r="AY495" s="147" t="s">
        <v>187</v>
      </c>
    </row>
    <row r="496" spans="2:65" s="1" customFormat="1" ht="24.15" customHeight="1">
      <c r="B496" s="31"/>
      <c r="C496" s="127" t="s">
        <v>1403</v>
      </c>
      <c r="D496" s="127" t="s">
        <v>189</v>
      </c>
      <c r="E496" s="128" t="s">
        <v>2555</v>
      </c>
      <c r="F496" s="129" t="s">
        <v>2556</v>
      </c>
      <c r="G496" s="130" t="s">
        <v>320</v>
      </c>
      <c r="H496" s="131">
        <v>1</v>
      </c>
      <c r="I496" s="132"/>
      <c r="J496" s="133">
        <f>ROUND(I496*H496,2)</f>
        <v>0</v>
      </c>
      <c r="K496" s="129" t="s">
        <v>193</v>
      </c>
      <c r="L496" s="31"/>
      <c r="M496" s="134" t="s">
        <v>19</v>
      </c>
      <c r="N496" s="135" t="s">
        <v>47</v>
      </c>
      <c r="P496" s="136">
        <f>O496*H496</f>
        <v>0</v>
      </c>
      <c r="Q496" s="136">
        <v>2.7200000000000002E-3</v>
      </c>
      <c r="R496" s="136">
        <f>Q496*H496</f>
        <v>2.7200000000000002E-3</v>
      </c>
      <c r="S496" s="136">
        <v>0</v>
      </c>
      <c r="T496" s="137">
        <f>S496*H496</f>
        <v>0</v>
      </c>
      <c r="AR496" s="138" t="s">
        <v>298</v>
      </c>
      <c r="AT496" s="138" t="s">
        <v>189</v>
      </c>
      <c r="AU496" s="138" t="s">
        <v>86</v>
      </c>
      <c r="AY496" s="16" t="s">
        <v>187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6" t="s">
        <v>84</v>
      </c>
      <c r="BK496" s="139">
        <f>ROUND(I496*H496,2)</f>
        <v>0</v>
      </c>
      <c r="BL496" s="16" t="s">
        <v>298</v>
      </c>
      <c r="BM496" s="138" t="s">
        <v>2557</v>
      </c>
    </row>
    <row r="497" spans="2:65" s="1" customFormat="1" ht="19.2">
      <c r="B497" s="31"/>
      <c r="D497" s="140" t="s">
        <v>196</v>
      </c>
      <c r="F497" s="141" t="s">
        <v>2558</v>
      </c>
      <c r="I497" s="142"/>
      <c r="L497" s="31"/>
      <c r="M497" s="143"/>
      <c r="T497" s="52"/>
      <c r="AT497" s="16" t="s">
        <v>196</v>
      </c>
      <c r="AU497" s="16" t="s">
        <v>86</v>
      </c>
    </row>
    <row r="498" spans="2:65" s="1" customFormat="1">
      <c r="B498" s="31"/>
      <c r="D498" s="144" t="s">
        <v>198</v>
      </c>
      <c r="F498" s="145" t="s">
        <v>2559</v>
      </c>
      <c r="I498" s="142"/>
      <c r="L498" s="31"/>
      <c r="M498" s="143"/>
      <c r="T498" s="52"/>
      <c r="AT498" s="16" t="s">
        <v>198</v>
      </c>
      <c r="AU498" s="16" t="s">
        <v>86</v>
      </c>
    </row>
    <row r="499" spans="2:65" s="12" customFormat="1">
      <c r="B499" s="146"/>
      <c r="D499" s="140" t="s">
        <v>200</v>
      </c>
      <c r="E499" s="147" t="s">
        <v>19</v>
      </c>
      <c r="F499" s="148" t="s">
        <v>84</v>
      </c>
      <c r="H499" s="149">
        <v>1</v>
      </c>
      <c r="I499" s="150"/>
      <c r="L499" s="146"/>
      <c r="M499" s="151"/>
      <c r="T499" s="152"/>
      <c r="AT499" s="147" t="s">
        <v>200</v>
      </c>
      <c r="AU499" s="147" t="s">
        <v>86</v>
      </c>
      <c r="AV499" s="12" t="s">
        <v>86</v>
      </c>
      <c r="AW499" s="12" t="s">
        <v>37</v>
      </c>
      <c r="AX499" s="12" t="s">
        <v>84</v>
      </c>
      <c r="AY499" s="147" t="s">
        <v>187</v>
      </c>
    </row>
    <row r="500" spans="2:65" s="1" customFormat="1" ht="24.15" customHeight="1">
      <c r="B500" s="31"/>
      <c r="C500" s="127" t="s">
        <v>1405</v>
      </c>
      <c r="D500" s="127" t="s">
        <v>189</v>
      </c>
      <c r="E500" s="128" t="s">
        <v>2560</v>
      </c>
      <c r="F500" s="129" t="s">
        <v>2561</v>
      </c>
      <c r="G500" s="130" t="s">
        <v>460</v>
      </c>
      <c r="H500" s="131">
        <v>3.8</v>
      </c>
      <c r="I500" s="132"/>
      <c r="J500" s="133">
        <f>ROUND(I500*H500,2)</f>
        <v>0</v>
      </c>
      <c r="K500" s="129" t="s">
        <v>193</v>
      </c>
      <c r="L500" s="31"/>
      <c r="M500" s="134" t="s">
        <v>19</v>
      </c>
      <c r="N500" s="135" t="s">
        <v>47</v>
      </c>
      <c r="P500" s="136">
        <f>O500*H500</f>
        <v>0</v>
      </c>
      <c r="Q500" s="136">
        <v>2.5899999999999999E-3</v>
      </c>
      <c r="R500" s="136">
        <f>Q500*H500</f>
        <v>9.8419999999999983E-3</v>
      </c>
      <c r="S500" s="136">
        <v>0</v>
      </c>
      <c r="T500" s="137">
        <f>S500*H500</f>
        <v>0</v>
      </c>
      <c r="AR500" s="138" t="s">
        <v>298</v>
      </c>
      <c r="AT500" s="138" t="s">
        <v>189</v>
      </c>
      <c r="AU500" s="138" t="s">
        <v>86</v>
      </c>
      <c r="AY500" s="16" t="s">
        <v>187</v>
      </c>
      <c r="BE500" s="139">
        <f>IF(N500="základní",J500,0)</f>
        <v>0</v>
      </c>
      <c r="BF500" s="139">
        <f>IF(N500="snížená",J500,0)</f>
        <v>0</v>
      </c>
      <c r="BG500" s="139">
        <f>IF(N500="zákl. přenesená",J500,0)</f>
        <v>0</v>
      </c>
      <c r="BH500" s="139">
        <f>IF(N500="sníž. přenesená",J500,0)</f>
        <v>0</v>
      </c>
      <c r="BI500" s="139">
        <f>IF(N500="nulová",J500,0)</f>
        <v>0</v>
      </c>
      <c r="BJ500" s="16" t="s">
        <v>84</v>
      </c>
      <c r="BK500" s="139">
        <f>ROUND(I500*H500,2)</f>
        <v>0</v>
      </c>
      <c r="BL500" s="16" t="s">
        <v>298</v>
      </c>
      <c r="BM500" s="138" t="s">
        <v>2562</v>
      </c>
    </row>
    <row r="501" spans="2:65" s="1" customFormat="1" ht="19.2">
      <c r="B501" s="31"/>
      <c r="D501" s="140" t="s">
        <v>196</v>
      </c>
      <c r="F501" s="141" t="s">
        <v>2563</v>
      </c>
      <c r="I501" s="142"/>
      <c r="L501" s="31"/>
      <c r="M501" s="143"/>
      <c r="T501" s="52"/>
      <c r="AT501" s="16" t="s">
        <v>196</v>
      </c>
      <c r="AU501" s="16" t="s">
        <v>86</v>
      </c>
    </row>
    <row r="502" spans="2:65" s="1" customFormat="1">
      <c r="B502" s="31"/>
      <c r="D502" s="144" t="s">
        <v>198</v>
      </c>
      <c r="F502" s="145" t="s">
        <v>2564</v>
      </c>
      <c r="I502" s="142"/>
      <c r="L502" s="31"/>
      <c r="M502" s="143"/>
      <c r="T502" s="52"/>
      <c r="AT502" s="16" t="s">
        <v>198</v>
      </c>
      <c r="AU502" s="16" t="s">
        <v>86</v>
      </c>
    </row>
    <row r="503" spans="2:65" s="12" customFormat="1">
      <c r="B503" s="146"/>
      <c r="D503" s="140" t="s">
        <v>200</v>
      </c>
      <c r="E503" s="147" t="s">
        <v>19</v>
      </c>
      <c r="F503" s="148" t="s">
        <v>2565</v>
      </c>
      <c r="H503" s="149">
        <v>3.8</v>
      </c>
      <c r="I503" s="150"/>
      <c r="L503" s="146"/>
      <c r="M503" s="151"/>
      <c r="T503" s="152"/>
      <c r="AT503" s="147" t="s">
        <v>200</v>
      </c>
      <c r="AU503" s="147" t="s">
        <v>86</v>
      </c>
      <c r="AV503" s="12" t="s">
        <v>86</v>
      </c>
      <c r="AW503" s="12" t="s">
        <v>37</v>
      </c>
      <c r="AX503" s="12" t="s">
        <v>84</v>
      </c>
      <c r="AY503" s="147" t="s">
        <v>187</v>
      </c>
    </row>
    <row r="504" spans="2:65" s="1" customFormat="1" ht="24.15" customHeight="1">
      <c r="B504" s="31"/>
      <c r="C504" s="127" t="s">
        <v>1884</v>
      </c>
      <c r="D504" s="127" t="s">
        <v>189</v>
      </c>
      <c r="E504" s="128" t="s">
        <v>2566</v>
      </c>
      <c r="F504" s="129" t="s">
        <v>2567</v>
      </c>
      <c r="G504" s="130" t="s">
        <v>238</v>
      </c>
      <c r="H504" s="131">
        <v>0.13700000000000001</v>
      </c>
      <c r="I504" s="132"/>
      <c r="J504" s="133">
        <f>ROUND(I504*H504,2)</f>
        <v>0</v>
      </c>
      <c r="K504" s="129" t="s">
        <v>193</v>
      </c>
      <c r="L504" s="31"/>
      <c r="M504" s="134" t="s">
        <v>19</v>
      </c>
      <c r="N504" s="135" t="s">
        <v>47</v>
      </c>
      <c r="P504" s="136">
        <f>O504*H504</f>
        <v>0</v>
      </c>
      <c r="Q504" s="136">
        <v>0</v>
      </c>
      <c r="R504" s="136">
        <f>Q504*H504</f>
        <v>0</v>
      </c>
      <c r="S504" s="136">
        <v>0</v>
      </c>
      <c r="T504" s="137">
        <f>S504*H504</f>
        <v>0</v>
      </c>
      <c r="AR504" s="138" t="s">
        <v>298</v>
      </c>
      <c r="AT504" s="138" t="s">
        <v>189</v>
      </c>
      <c r="AU504" s="138" t="s">
        <v>86</v>
      </c>
      <c r="AY504" s="16" t="s">
        <v>187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6" t="s">
        <v>84</v>
      </c>
      <c r="BK504" s="139">
        <f>ROUND(I504*H504,2)</f>
        <v>0</v>
      </c>
      <c r="BL504" s="16" t="s">
        <v>298</v>
      </c>
      <c r="BM504" s="138" t="s">
        <v>2568</v>
      </c>
    </row>
    <row r="505" spans="2:65" s="1" customFormat="1" ht="28.8">
      <c r="B505" s="31"/>
      <c r="D505" s="140" t="s">
        <v>196</v>
      </c>
      <c r="F505" s="141" t="s">
        <v>2569</v>
      </c>
      <c r="I505" s="142"/>
      <c r="L505" s="31"/>
      <c r="M505" s="143"/>
      <c r="T505" s="52"/>
      <c r="AT505" s="16" t="s">
        <v>196</v>
      </c>
      <c r="AU505" s="16" t="s">
        <v>86</v>
      </c>
    </row>
    <row r="506" spans="2:65" s="1" customFormat="1">
      <c r="B506" s="31"/>
      <c r="D506" s="144" t="s">
        <v>198</v>
      </c>
      <c r="F506" s="145" t="s">
        <v>2570</v>
      </c>
      <c r="I506" s="142"/>
      <c r="L506" s="31"/>
      <c r="M506" s="143"/>
      <c r="T506" s="52"/>
      <c r="AT506" s="16" t="s">
        <v>198</v>
      </c>
      <c r="AU506" s="16" t="s">
        <v>86</v>
      </c>
    </row>
    <row r="507" spans="2:65" s="11" customFormat="1" ht="22.8" customHeight="1">
      <c r="B507" s="115"/>
      <c r="D507" s="116" t="s">
        <v>75</v>
      </c>
      <c r="E507" s="125" t="s">
        <v>2571</v>
      </c>
      <c r="F507" s="125" t="s">
        <v>2572</v>
      </c>
      <c r="I507" s="118"/>
      <c r="J507" s="126">
        <f>BK507</f>
        <v>0</v>
      </c>
      <c r="L507" s="115"/>
      <c r="M507" s="120"/>
      <c r="P507" s="121">
        <f>SUM(P508:P522)</f>
        <v>0</v>
      </c>
      <c r="R507" s="121">
        <f>SUM(R508:R522)</f>
        <v>7.7223600000000003E-2</v>
      </c>
      <c r="T507" s="122">
        <f>SUM(T508:T522)</f>
        <v>0</v>
      </c>
      <c r="AR507" s="116" t="s">
        <v>86</v>
      </c>
      <c r="AT507" s="123" t="s">
        <v>75</v>
      </c>
      <c r="AU507" s="123" t="s">
        <v>84</v>
      </c>
      <c r="AY507" s="116" t="s">
        <v>187</v>
      </c>
      <c r="BK507" s="124">
        <f>SUM(BK508:BK522)</f>
        <v>0</v>
      </c>
    </row>
    <row r="508" spans="2:65" s="1" customFormat="1" ht="24.15" customHeight="1">
      <c r="B508" s="31"/>
      <c r="C508" s="127" t="s">
        <v>1890</v>
      </c>
      <c r="D508" s="127" t="s">
        <v>189</v>
      </c>
      <c r="E508" s="128" t="s">
        <v>2573</v>
      </c>
      <c r="F508" s="129" t="s">
        <v>2574</v>
      </c>
      <c r="G508" s="130" t="s">
        <v>192</v>
      </c>
      <c r="H508" s="131">
        <v>1.44</v>
      </c>
      <c r="I508" s="132"/>
      <c r="J508" s="133">
        <f>ROUND(I508*H508,2)</f>
        <v>0</v>
      </c>
      <c r="K508" s="129" t="s">
        <v>193</v>
      </c>
      <c r="L508" s="31"/>
      <c r="M508" s="134" t="s">
        <v>19</v>
      </c>
      <c r="N508" s="135" t="s">
        <v>47</v>
      </c>
      <c r="P508" s="136">
        <f>O508*H508</f>
        <v>0</v>
      </c>
      <c r="Q508" s="136">
        <v>2.5999999999999998E-4</v>
      </c>
      <c r="R508" s="136">
        <f>Q508*H508</f>
        <v>3.7439999999999994E-4</v>
      </c>
      <c r="S508" s="136">
        <v>0</v>
      </c>
      <c r="T508" s="137">
        <f>S508*H508</f>
        <v>0</v>
      </c>
      <c r="AR508" s="138" t="s">
        <v>298</v>
      </c>
      <c r="AT508" s="138" t="s">
        <v>189</v>
      </c>
      <c r="AU508" s="138" t="s">
        <v>86</v>
      </c>
      <c r="AY508" s="16" t="s">
        <v>187</v>
      </c>
      <c r="BE508" s="139">
        <f>IF(N508="základní",J508,0)</f>
        <v>0</v>
      </c>
      <c r="BF508" s="139">
        <f>IF(N508="snížená",J508,0)</f>
        <v>0</v>
      </c>
      <c r="BG508" s="139">
        <f>IF(N508="zákl. přenesená",J508,0)</f>
        <v>0</v>
      </c>
      <c r="BH508" s="139">
        <f>IF(N508="sníž. přenesená",J508,0)</f>
        <v>0</v>
      </c>
      <c r="BI508" s="139">
        <f>IF(N508="nulová",J508,0)</f>
        <v>0</v>
      </c>
      <c r="BJ508" s="16" t="s">
        <v>84</v>
      </c>
      <c r="BK508" s="139">
        <f>ROUND(I508*H508,2)</f>
        <v>0</v>
      </c>
      <c r="BL508" s="16" t="s">
        <v>298</v>
      </c>
      <c r="BM508" s="138" t="s">
        <v>2575</v>
      </c>
    </row>
    <row r="509" spans="2:65" s="1" customFormat="1" ht="19.2">
      <c r="B509" s="31"/>
      <c r="D509" s="140" t="s">
        <v>196</v>
      </c>
      <c r="F509" s="141" t="s">
        <v>2576</v>
      </c>
      <c r="I509" s="142"/>
      <c r="L509" s="31"/>
      <c r="M509" s="143"/>
      <c r="T509" s="52"/>
      <c r="AT509" s="16" t="s">
        <v>196</v>
      </c>
      <c r="AU509" s="16" t="s">
        <v>86</v>
      </c>
    </row>
    <row r="510" spans="2:65" s="1" customFormat="1">
      <c r="B510" s="31"/>
      <c r="D510" s="144" t="s">
        <v>198</v>
      </c>
      <c r="F510" s="145" t="s">
        <v>2577</v>
      </c>
      <c r="I510" s="142"/>
      <c r="L510" s="31"/>
      <c r="M510" s="143"/>
      <c r="T510" s="52"/>
      <c r="AT510" s="16" t="s">
        <v>198</v>
      </c>
      <c r="AU510" s="16" t="s">
        <v>86</v>
      </c>
    </row>
    <row r="511" spans="2:65" s="12" customFormat="1">
      <c r="B511" s="146"/>
      <c r="D511" s="140" t="s">
        <v>200</v>
      </c>
      <c r="E511" s="147" t="s">
        <v>19</v>
      </c>
      <c r="F511" s="148" t="s">
        <v>2578</v>
      </c>
      <c r="H511" s="149">
        <v>1.44</v>
      </c>
      <c r="I511" s="150"/>
      <c r="L511" s="146"/>
      <c r="M511" s="151"/>
      <c r="T511" s="152"/>
      <c r="AT511" s="147" t="s">
        <v>200</v>
      </c>
      <c r="AU511" s="147" t="s">
        <v>86</v>
      </c>
      <c r="AV511" s="12" t="s">
        <v>86</v>
      </c>
      <c r="AW511" s="12" t="s">
        <v>37</v>
      </c>
      <c r="AX511" s="12" t="s">
        <v>84</v>
      </c>
      <c r="AY511" s="147" t="s">
        <v>187</v>
      </c>
    </row>
    <row r="512" spans="2:65" s="1" customFormat="1" ht="24.15" customHeight="1">
      <c r="B512" s="31"/>
      <c r="C512" s="160" t="s">
        <v>1899</v>
      </c>
      <c r="D512" s="160" t="s">
        <v>267</v>
      </c>
      <c r="E512" s="161" t="s">
        <v>2579</v>
      </c>
      <c r="F512" s="162" t="s">
        <v>2580</v>
      </c>
      <c r="G512" s="163" t="s">
        <v>192</v>
      </c>
      <c r="H512" s="164">
        <v>1.44</v>
      </c>
      <c r="I512" s="165"/>
      <c r="J512" s="166">
        <f>ROUND(I512*H512,2)</f>
        <v>0</v>
      </c>
      <c r="K512" s="162" t="s">
        <v>193</v>
      </c>
      <c r="L512" s="167"/>
      <c r="M512" s="168" t="s">
        <v>19</v>
      </c>
      <c r="N512" s="169" t="s">
        <v>47</v>
      </c>
      <c r="P512" s="136">
        <f>O512*H512</f>
        <v>0</v>
      </c>
      <c r="Q512" s="136">
        <v>2.639E-2</v>
      </c>
      <c r="R512" s="136">
        <f>Q512*H512</f>
        <v>3.8001599999999996E-2</v>
      </c>
      <c r="S512" s="136">
        <v>0</v>
      </c>
      <c r="T512" s="137">
        <f>S512*H512</f>
        <v>0</v>
      </c>
      <c r="AR512" s="138" t="s">
        <v>394</v>
      </c>
      <c r="AT512" s="138" t="s">
        <v>267</v>
      </c>
      <c r="AU512" s="138" t="s">
        <v>86</v>
      </c>
      <c r="AY512" s="16" t="s">
        <v>187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6" t="s">
        <v>84</v>
      </c>
      <c r="BK512" s="139">
        <f>ROUND(I512*H512,2)</f>
        <v>0</v>
      </c>
      <c r="BL512" s="16" t="s">
        <v>298</v>
      </c>
      <c r="BM512" s="138" t="s">
        <v>2581</v>
      </c>
    </row>
    <row r="513" spans="2:65" s="1" customFormat="1" ht="19.2">
      <c r="B513" s="31"/>
      <c r="D513" s="140" t="s">
        <v>196</v>
      </c>
      <c r="F513" s="141" t="s">
        <v>2580</v>
      </c>
      <c r="I513" s="142"/>
      <c r="L513" s="31"/>
      <c r="M513" s="143"/>
      <c r="T513" s="52"/>
      <c r="AT513" s="16" t="s">
        <v>196</v>
      </c>
      <c r="AU513" s="16" t="s">
        <v>86</v>
      </c>
    </row>
    <row r="514" spans="2:65" s="1" customFormat="1" ht="24.15" customHeight="1">
      <c r="B514" s="31"/>
      <c r="C514" s="127" t="s">
        <v>1905</v>
      </c>
      <c r="D514" s="127" t="s">
        <v>189</v>
      </c>
      <c r="E514" s="128" t="s">
        <v>2582</v>
      </c>
      <c r="F514" s="129" t="s">
        <v>2583</v>
      </c>
      <c r="G514" s="130" t="s">
        <v>320</v>
      </c>
      <c r="H514" s="131">
        <v>1.32</v>
      </c>
      <c r="I514" s="132"/>
      <c r="J514" s="133">
        <f>ROUND(I514*H514,2)</f>
        <v>0</v>
      </c>
      <c r="K514" s="129" t="s">
        <v>193</v>
      </c>
      <c r="L514" s="31"/>
      <c r="M514" s="134" t="s">
        <v>19</v>
      </c>
      <c r="N514" s="135" t="s">
        <v>47</v>
      </c>
      <c r="P514" s="136">
        <f>O514*H514</f>
        <v>0</v>
      </c>
      <c r="Q514" s="136">
        <v>2.5999999999999998E-4</v>
      </c>
      <c r="R514" s="136">
        <f>Q514*H514</f>
        <v>3.4319999999999999E-4</v>
      </c>
      <c r="S514" s="136">
        <v>0</v>
      </c>
      <c r="T514" s="137">
        <f>S514*H514</f>
        <v>0</v>
      </c>
      <c r="AR514" s="138" t="s">
        <v>298</v>
      </c>
      <c r="AT514" s="138" t="s">
        <v>189</v>
      </c>
      <c r="AU514" s="138" t="s">
        <v>86</v>
      </c>
      <c r="AY514" s="16" t="s">
        <v>187</v>
      </c>
      <c r="BE514" s="139">
        <f>IF(N514="základní",J514,0)</f>
        <v>0</v>
      </c>
      <c r="BF514" s="139">
        <f>IF(N514="snížená",J514,0)</f>
        <v>0</v>
      </c>
      <c r="BG514" s="139">
        <f>IF(N514="zákl. přenesená",J514,0)</f>
        <v>0</v>
      </c>
      <c r="BH514" s="139">
        <f>IF(N514="sníž. přenesená",J514,0)</f>
        <v>0</v>
      </c>
      <c r="BI514" s="139">
        <f>IF(N514="nulová",J514,0)</f>
        <v>0</v>
      </c>
      <c r="BJ514" s="16" t="s">
        <v>84</v>
      </c>
      <c r="BK514" s="139">
        <f>ROUND(I514*H514,2)</f>
        <v>0</v>
      </c>
      <c r="BL514" s="16" t="s">
        <v>298</v>
      </c>
      <c r="BM514" s="138" t="s">
        <v>2584</v>
      </c>
    </row>
    <row r="515" spans="2:65" s="1" customFormat="1" ht="19.2">
      <c r="B515" s="31"/>
      <c r="D515" s="140" t="s">
        <v>196</v>
      </c>
      <c r="F515" s="141" t="s">
        <v>2585</v>
      </c>
      <c r="I515" s="142"/>
      <c r="L515" s="31"/>
      <c r="M515" s="143"/>
      <c r="T515" s="52"/>
      <c r="AT515" s="16" t="s">
        <v>196</v>
      </c>
      <c r="AU515" s="16" t="s">
        <v>86</v>
      </c>
    </row>
    <row r="516" spans="2:65" s="1" customFormat="1">
      <c r="B516" s="31"/>
      <c r="D516" s="144" t="s">
        <v>198</v>
      </c>
      <c r="F516" s="145" t="s">
        <v>2586</v>
      </c>
      <c r="I516" s="142"/>
      <c r="L516" s="31"/>
      <c r="M516" s="143"/>
      <c r="T516" s="52"/>
      <c r="AT516" s="16" t="s">
        <v>198</v>
      </c>
      <c r="AU516" s="16" t="s">
        <v>86</v>
      </c>
    </row>
    <row r="517" spans="2:65" s="12" customFormat="1">
      <c r="B517" s="146"/>
      <c r="D517" s="140" t="s">
        <v>200</v>
      </c>
      <c r="E517" s="147" t="s">
        <v>19</v>
      </c>
      <c r="F517" s="148" t="s">
        <v>2587</v>
      </c>
      <c r="H517" s="149">
        <v>1.32</v>
      </c>
      <c r="I517" s="150"/>
      <c r="L517" s="146"/>
      <c r="M517" s="151"/>
      <c r="T517" s="152"/>
      <c r="AT517" s="147" t="s">
        <v>200</v>
      </c>
      <c r="AU517" s="147" t="s">
        <v>86</v>
      </c>
      <c r="AV517" s="12" t="s">
        <v>86</v>
      </c>
      <c r="AW517" s="12" t="s">
        <v>37</v>
      </c>
      <c r="AX517" s="12" t="s">
        <v>84</v>
      </c>
      <c r="AY517" s="147" t="s">
        <v>187</v>
      </c>
    </row>
    <row r="518" spans="2:65" s="1" customFormat="1" ht="24.15" customHeight="1">
      <c r="B518" s="31"/>
      <c r="C518" s="160" t="s">
        <v>1912</v>
      </c>
      <c r="D518" s="160" t="s">
        <v>267</v>
      </c>
      <c r="E518" s="161" t="s">
        <v>2588</v>
      </c>
      <c r="F518" s="162" t="s">
        <v>2589</v>
      </c>
      <c r="G518" s="163" t="s">
        <v>192</v>
      </c>
      <c r="H518" s="164">
        <v>1.32</v>
      </c>
      <c r="I518" s="165"/>
      <c r="J518" s="166">
        <f>ROUND(I518*H518,2)</f>
        <v>0</v>
      </c>
      <c r="K518" s="162" t="s">
        <v>193</v>
      </c>
      <c r="L518" s="167"/>
      <c r="M518" s="168" t="s">
        <v>19</v>
      </c>
      <c r="N518" s="169" t="s">
        <v>47</v>
      </c>
      <c r="P518" s="136">
        <f>O518*H518</f>
        <v>0</v>
      </c>
      <c r="Q518" s="136">
        <v>2.9170000000000001E-2</v>
      </c>
      <c r="R518" s="136">
        <f>Q518*H518</f>
        <v>3.8504400000000001E-2</v>
      </c>
      <c r="S518" s="136">
        <v>0</v>
      </c>
      <c r="T518" s="137">
        <f>S518*H518</f>
        <v>0</v>
      </c>
      <c r="AR518" s="138" t="s">
        <v>394</v>
      </c>
      <c r="AT518" s="138" t="s">
        <v>267</v>
      </c>
      <c r="AU518" s="138" t="s">
        <v>86</v>
      </c>
      <c r="AY518" s="16" t="s">
        <v>187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6" t="s">
        <v>84</v>
      </c>
      <c r="BK518" s="139">
        <f>ROUND(I518*H518,2)</f>
        <v>0</v>
      </c>
      <c r="BL518" s="16" t="s">
        <v>298</v>
      </c>
      <c r="BM518" s="138" t="s">
        <v>2590</v>
      </c>
    </row>
    <row r="519" spans="2:65" s="1" customFormat="1">
      <c r="B519" s="31"/>
      <c r="D519" s="140" t="s">
        <v>196</v>
      </c>
      <c r="F519" s="141" t="s">
        <v>2589</v>
      </c>
      <c r="I519" s="142"/>
      <c r="L519" s="31"/>
      <c r="M519" s="143"/>
      <c r="T519" s="52"/>
      <c r="AT519" s="16" t="s">
        <v>196</v>
      </c>
      <c r="AU519" s="16" t="s">
        <v>86</v>
      </c>
    </row>
    <row r="520" spans="2:65" s="1" customFormat="1" ht="24.15" customHeight="1">
      <c r="B520" s="31"/>
      <c r="C520" s="127" t="s">
        <v>1918</v>
      </c>
      <c r="D520" s="127" t="s">
        <v>189</v>
      </c>
      <c r="E520" s="128" t="s">
        <v>2591</v>
      </c>
      <c r="F520" s="129" t="s">
        <v>2592</v>
      </c>
      <c r="G520" s="130" t="s">
        <v>238</v>
      </c>
      <c r="H520" s="131">
        <v>7.6999999999999999E-2</v>
      </c>
      <c r="I520" s="132"/>
      <c r="J520" s="133">
        <f>ROUND(I520*H520,2)</f>
        <v>0</v>
      </c>
      <c r="K520" s="129" t="s">
        <v>193</v>
      </c>
      <c r="L520" s="31"/>
      <c r="M520" s="134" t="s">
        <v>19</v>
      </c>
      <c r="N520" s="135" t="s">
        <v>47</v>
      </c>
      <c r="P520" s="136">
        <f>O520*H520</f>
        <v>0</v>
      </c>
      <c r="Q520" s="136">
        <v>0</v>
      </c>
      <c r="R520" s="136">
        <f>Q520*H520</f>
        <v>0</v>
      </c>
      <c r="S520" s="136">
        <v>0</v>
      </c>
      <c r="T520" s="137">
        <f>S520*H520</f>
        <v>0</v>
      </c>
      <c r="AR520" s="138" t="s">
        <v>298</v>
      </c>
      <c r="AT520" s="138" t="s">
        <v>189</v>
      </c>
      <c r="AU520" s="138" t="s">
        <v>86</v>
      </c>
      <c r="AY520" s="16" t="s">
        <v>187</v>
      </c>
      <c r="BE520" s="139">
        <f>IF(N520="základní",J520,0)</f>
        <v>0</v>
      </c>
      <c r="BF520" s="139">
        <f>IF(N520="snížená",J520,0)</f>
        <v>0</v>
      </c>
      <c r="BG520" s="139">
        <f>IF(N520="zákl. přenesená",J520,0)</f>
        <v>0</v>
      </c>
      <c r="BH520" s="139">
        <f>IF(N520="sníž. přenesená",J520,0)</f>
        <v>0</v>
      </c>
      <c r="BI520" s="139">
        <f>IF(N520="nulová",J520,0)</f>
        <v>0</v>
      </c>
      <c r="BJ520" s="16" t="s">
        <v>84</v>
      </c>
      <c r="BK520" s="139">
        <f>ROUND(I520*H520,2)</f>
        <v>0</v>
      </c>
      <c r="BL520" s="16" t="s">
        <v>298</v>
      </c>
      <c r="BM520" s="138" t="s">
        <v>2593</v>
      </c>
    </row>
    <row r="521" spans="2:65" s="1" customFormat="1" ht="28.8">
      <c r="B521" s="31"/>
      <c r="D521" s="140" t="s">
        <v>196</v>
      </c>
      <c r="F521" s="141" t="s">
        <v>2594</v>
      </c>
      <c r="I521" s="142"/>
      <c r="L521" s="31"/>
      <c r="M521" s="143"/>
      <c r="T521" s="52"/>
      <c r="AT521" s="16" t="s">
        <v>196</v>
      </c>
      <c r="AU521" s="16" t="s">
        <v>86</v>
      </c>
    </row>
    <row r="522" spans="2:65" s="1" customFormat="1">
      <c r="B522" s="31"/>
      <c r="D522" s="144" t="s">
        <v>198</v>
      </c>
      <c r="F522" s="145" t="s">
        <v>2595</v>
      </c>
      <c r="I522" s="142"/>
      <c r="L522" s="31"/>
      <c r="M522" s="143"/>
      <c r="T522" s="52"/>
      <c r="AT522" s="16" t="s">
        <v>198</v>
      </c>
      <c r="AU522" s="16" t="s">
        <v>86</v>
      </c>
    </row>
    <row r="523" spans="2:65" s="11" customFormat="1" ht="22.8" customHeight="1">
      <c r="B523" s="115"/>
      <c r="D523" s="116" t="s">
        <v>75</v>
      </c>
      <c r="E523" s="125" t="s">
        <v>2596</v>
      </c>
      <c r="F523" s="125" t="s">
        <v>2597</v>
      </c>
      <c r="I523" s="118"/>
      <c r="J523" s="126">
        <f>BK523</f>
        <v>0</v>
      </c>
      <c r="L523" s="115"/>
      <c r="M523" s="120"/>
      <c r="P523" s="121">
        <f>SUM(P524:P558)</f>
        <v>0</v>
      </c>
      <c r="R523" s="121">
        <f>SUM(R524:R558)</f>
        <v>0.25950000000000001</v>
      </c>
      <c r="T523" s="122">
        <f>SUM(T524:T558)</f>
        <v>0</v>
      </c>
      <c r="AR523" s="116" t="s">
        <v>86</v>
      </c>
      <c r="AT523" s="123" t="s">
        <v>75</v>
      </c>
      <c r="AU523" s="123" t="s">
        <v>84</v>
      </c>
      <c r="AY523" s="116" t="s">
        <v>187</v>
      </c>
      <c r="BK523" s="124">
        <f>SUM(BK524:BK558)</f>
        <v>0</v>
      </c>
    </row>
    <row r="524" spans="2:65" s="1" customFormat="1" ht="24.15" customHeight="1">
      <c r="B524" s="31"/>
      <c r="C524" s="127" t="s">
        <v>1924</v>
      </c>
      <c r="D524" s="127" t="s">
        <v>189</v>
      </c>
      <c r="E524" s="128" t="s">
        <v>2598</v>
      </c>
      <c r="F524" s="129" t="s">
        <v>2599</v>
      </c>
      <c r="G524" s="130" t="s">
        <v>460</v>
      </c>
      <c r="H524" s="131">
        <v>3.8</v>
      </c>
      <c r="I524" s="132"/>
      <c r="J524" s="133">
        <f>ROUND(I524*H524,2)</f>
        <v>0</v>
      </c>
      <c r="K524" s="129" t="s">
        <v>193</v>
      </c>
      <c r="L524" s="31"/>
      <c r="M524" s="134" t="s">
        <v>19</v>
      </c>
      <c r="N524" s="135" t="s">
        <v>47</v>
      </c>
      <c r="P524" s="136">
        <f>O524*H524</f>
        <v>0</v>
      </c>
      <c r="Q524" s="136">
        <v>0</v>
      </c>
      <c r="R524" s="136">
        <f>Q524*H524</f>
        <v>0</v>
      </c>
      <c r="S524" s="136">
        <v>0</v>
      </c>
      <c r="T524" s="137">
        <f>S524*H524</f>
        <v>0</v>
      </c>
      <c r="AR524" s="138" t="s">
        <v>298</v>
      </c>
      <c r="AT524" s="138" t="s">
        <v>189</v>
      </c>
      <c r="AU524" s="138" t="s">
        <v>86</v>
      </c>
      <c r="AY524" s="16" t="s">
        <v>187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6" t="s">
        <v>84</v>
      </c>
      <c r="BK524" s="139">
        <f>ROUND(I524*H524,2)</f>
        <v>0</v>
      </c>
      <c r="BL524" s="16" t="s">
        <v>298</v>
      </c>
      <c r="BM524" s="138" t="s">
        <v>2600</v>
      </c>
    </row>
    <row r="525" spans="2:65" s="1" customFormat="1" ht="19.2">
      <c r="B525" s="31"/>
      <c r="D525" s="140" t="s">
        <v>196</v>
      </c>
      <c r="F525" s="141" t="s">
        <v>2601</v>
      </c>
      <c r="I525" s="142"/>
      <c r="L525" s="31"/>
      <c r="M525" s="143"/>
      <c r="T525" s="52"/>
      <c r="AT525" s="16" t="s">
        <v>196</v>
      </c>
      <c r="AU525" s="16" t="s">
        <v>86</v>
      </c>
    </row>
    <row r="526" spans="2:65" s="1" customFormat="1">
      <c r="B526" s="31"/>
      <c r="D526" s="144" t="s">
        <v>198</v>
      </c>
      <c r="F526" s="145" t="s">
        <v>2602</v>
      </c>
      <c r="I526" s="142"/>
      <c r="L526" s="31"/>
      <c r="M526" s="143"/>
      <c r="T526" s="52"/>
      <c r="AT526" s="16" t="s">
        <v>198</v>
      </c>
      <c r="AU526" s="16" t="s">
        <v>86</v>
      </c>
    </row>
    <row r="527" spans="2:65" s="12" customFormat="1">
      <c r="B527" s="146"/>
      <c r="D527" s="140" t="s">
        <v>200</v>
      </c>
      <c r="E527" s="147" t="s">
        <v>19</v>
      </c>
      <c r="F527" s="148" t="s">
        <v>2565</v>
      </c>
      <c r="H527" s="149">
        <v>3.8</v>
      </c>
      <c r="I527" s="150"/>
      <c r="L527" s="146"/>
      <c r="M527" s="151"/>
      <c r="T527" s="152"/>
      <c r="AT527" s="147" t="s">
        <v>200</v>
      </c>
      <c r="AU527" s="147" t="s">
        <v>86</v>
      </c>
      <c r="AV527" s="12" t="s">
        <v>86</v>
      </c>
      <c r="AW527" s="12" t="s">
        <v>37</v>
      </c>
      <c r="AX527" s="12" t="s">
        <v>84</v>
      </c>
      <c r="AY527" s="147" t="s">
        <v>187</v>
      </c>
    </row>
    <row r="528" spans="2:65" s="1" customFormat="1" ht="24.15" customHeight="1">
      <c r="B528" s="31"/>
      <c r="C528" s="160" t="s">
        <v>1928</v>
      </c>
      <c r="D528" s="160" t="s">
        <v>267</v>
      </c>
      <c r="E528" s="161" t="s">
        <v>2603</v>
      </c>
      <c r="F528" s="162" t="s">
        <v>2604</v>
      </c>
      <c r="G528" s="163" t="s">
        <v>460</v>
      </c>
      <c r="H528" s="164">
        <v>3.8</v>
      </c>
      <c r="I528" s="165"/>
      <c r="J528" s="166">
        <f>ROUND(I528*H528,2)</f>
        <v>0</v>
      </c>
      <c r="K528" s="162" t="s">
        <v>19</v>
      </c>
      <c r="L528" s="167"/>
      <c r="M528" s="168" t="s">
        <v>19</v>
      </c>
      <c r="N528" s="169" t="s">
        <v>47</v>
      </c>
      <c r="P528" s="136">
        <f>O528*H528</f>
        <v>0</v>
      </c>
      <c r="Q528" s="136">
        <v>0</v>
      </c>
      <c r="R528" s="136">
        <f>Q528*H528</f>
        <v>0</v>
      </c>
      <c r="S528" s="136">
        <v>0</v>
      </c>
      <c r="T528" s="137">
        <f>S528*H528</f>
        <v>0</v>
      </c>
      <c r="AR528" s="138" t="s">
        <v>394</v>
      </c>
      <c r="AT528" s="138" t="s">
        <v>267</v>
      </c>
      <c r="AU528" s="138" t="s">
        <v>86</v>
      </c>
      <c r="AY528" s="16" t="s">
        <v>187</v>
      </c>
      <c r="BE528" s="139">
        <f>IF(N528="základní",J528,0)</f>
        <v>0</v>
      </c>
      <c r="BF528" s="139">
        <f>IF(N528="snížená",J528,0)</f>
        <v>0</v>
      </c>
      <c r="BG528" s="139">
        <f>IF(N528="zákl. přenesená",J528,0)</f>
        <v>0</v>
      </c>
      <c r="BH528" s="139">
        <f>IF(N528="sníž. přenesená",J528,0)</f>
        <v>0</v>
      </c>
      <c r="BI528" s="139">
        <f>IF(N528="nulová",J528,0)</f>
        <v>0</v>
      </c>
      <c r="BJ528" s="16" t="s">
        <v>84</v>
      </c>
      <c r="BK528" s="139">
        <f>ROUND(I528*H528,2)</f>
        <v>0</v>
      </c>
      <c r="BL528" s="16" t="s">
        <v>298</v>
      </c>
      <c r="BM528" s="138" t="s">
        <v>2605</v>
      </c>
    </row>
    <row r="529" spans="2:65" s="1" customFormat="1" ht="19.2">
      <c r="B529" s="31"/>
      <c r="D529" s="140" t="s">
        <v>196</v>
      </c>
      <c r="F529" s="141" t="s">
        <v>2604</v>
      </c>
      <c r="I529" s="142"/>
      <c r="L529" s="31"/>
      <c r="M529" s="143"/>
      <c r="T529" s="52"/>
      <c r="AT529" s="16" t="s">
        <v>196</v>
      </c>
      <c r="AU529" s="16" t="s">
        <v>86</v>
      </c>
    </row>
    <row r="530" spans="2:65" s="1" customFormat="1" ht="21.75" customHeight="1">
      <c r="B530" s="31"/>
      <c r="C530" s="127" t="s">
        <v>1933</v>
      </c>
      <c r="D530" s="127" t="s">
        <v>189</v>
      </c>
      <c r="E530" s="128" t="s">
        <v>2606</v>
      </c>
      <c r="F530" s="129" t="s">
        <v>2607</v>
      </c>
      <c r="G530" s="130" t="s">
        <v>320</v>
      </c>
      <c r="H530" s="131">
        <v>2</v>
      </c>
      <c r="I530" s="132"/>
      <c r="J530" s="133">
        <f>ROUND(I530*H530,2)</f>
        <v>0</v>
      </c>
      <c r="K530" s="129" t="s">
        <v>193</v>
      </c>
      <c r="L530" s="31"/>
      <c r="M530" s="134" t="s">
        <v>19</v>
      </c>
      <c r="N530" s="135" t="s">
        <v>47</v>
      </c>
      <c r="P530" s="136">
        <f>O530*H530</f>
        <v>0</v>
      </c>
      <c r="Q530" s="136">
        <v>1.4999999999999999E-4</v>
      </c>
      <c r="R530" s="136">
        <f>Q530*H530</f>
        <v>2.9999999999999997E-4</v>
      </c>
      <c r="S530" s="136">
        <v>0</v>
      </c>
      <c r="T530" s="137">
        <f>S530*H530</f>
        <v>0</v>
      </c>
      <c r="AR530" s="138" t="s">
        <v>298</v>
      </c>
      <c r="AT530" s="138" t="s">
        <v>189</v>
      </c>
      <c r="AU530" s="138" t="s">
        <v>86</v>
      </c>
      <c r="AY530" s="16" t="s">
        <v>187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6" t="s">
        <v>84</v>
      </c>
      <c r="BK530" s="139">
        <f>ROUND(I530*H530,2)</f>
        <v>0</v>
      </c>
      <c r="BL530" s="16" t="s">
        <v>298</v>
      </c>
      <c r="BM530" s="138" t="s">
        <v>2608</v>
      </c>
    </row>
    <row r="531" spans="2:65" s="1" customFormat="1" ht="28.8">
      <c r="B531" s="31"/>
      <c r="D531" s="140" t="s">
        <v>196</v>
      </c>
      <c r="F531" s="141" t="s">
        <v>2609</v>
      </c>
      <c r="I531" s="142"/>
      <c r="L531" s="31"/>
      <c r="M531" s="143"/>
      <c r="T531" s="52"/>
      <c r="AT531" s="16" t="s">
        <v>196</v>
      </c>
      <c r="AU531" s="16" t="s">
        <v>86</v>
      </c>
    </row>
    <row r="532" spans="2:65" s="1" customFormat="1">
      <c r="B532" s="31"/>
      <c r="D532" s="144" t="s">
        <v>198</v>
      </c>
      <c r="F532" s="145" t="s">
        <v>2610</v>
      </c>
      <c r="I532" s="142"/>
      <c r="L532" s="31"/>
      <c r="M532" s="143"/>
      <c r="T532" s="52"/>
      <c r="AT532" s="16" t="s">
        <v>198</v>
      </c>
      <c r="AU532" s="16" t="s">
        <v>86</v>
      </c>
    </row>
    <row r="533" spans="2:65" s="12" customFormat="1">
      <c r="B533" s="146"/>
      <c r="D533" s="140" t="s">
        <v>200</v>
      </c>
      <c r="E533" s="147" t="s">
        <v>19</v>
      </c>
      <c r="F533" s="148" t="s">
        <v>86</v>
      </c>
      <c r="H533" s="149">
        <v>2</v>
      </c>
      <c r="I533" s="150"/>
      <c r="L533" s="146"/>
      <c r="M533" s="151"/>
      <c r="T533" s="152"/>
      <c r="AT533" s="147" t="s">
        <v>200</v>
      </c>
      <c r="AU533" s="147" t="s">
        <v>86</v>
      </c>
      <c r="AV533" s="12" t="s">
        <v>86</v>
      </c>
      <c r="AW533" s="12" t="s">
        <v>37</v>
      </c>
      <c r="AX533" s="12" t="s">
        <v>84</v>
      </c>
      <c r="AY533" s="147" t="s">
        <v>187</v>
      </c>
    </row>
    <row r="534" spans="2:65" s="1" customFormat="1" ht="16.5" customHeight="1">
      <c r="B534" s="31"/>
      <c r="C534" s="127" t="s">
        <v>1939</v>
      </c>
      <c r="D534" s="127" t="s">
        <v>189</v>
      </c>
      <c r="E534" s="128" t="s">
        <v>2611</v>
      </c>
      <c r="F534" s="129" t="s">
        <v>2612</v>
      </c>
      <c r="G534" s="130" t="s">
        <v>460</v>
      </c>
      <c r="H534" s="131">
        <v>6.2</v>
      </c>
      <c r="I534" s="132"/>
      <c r="J534" s="133">
        <f>ROUND(I534*H534,2)</f>
        <v>0</v>
      </c>
      <c r="K534" s="129" t="s">
        <v>193</v>
      </c>
      <c r="L534" s="31"/>
      <c r="M534" s="134" t="s">
        <v>19</v>
      </c>
      <c r="N534" s="135" t="s">
        <v>47</v>
      </c>
      <c r="P534" s="136">
        <f>O534*H534</f>
        <v>0</v>
      </c>
      <c r="Q534" s="136">
        <v>0</v>
      </c>
      <c r="R534" s="136">
        <f>Q534*H534</f>
        <v>0</v>
      </c>
      <c r="S534" s="136">
        <v>0</v>
      </c>
      <c r="T534" s="137">
        <f>S534*H534</f>
        <v>0</v>
      </c>
      <c r="AR534" s="138" t="s">
        <v>298</v>
      </c>
      <c r="AT534" s="138" t="s">
        <v>189</v>
      </c>
      <c r="AU534" s="138" t="s">
        <v>86</v>
      </c>
      <c r="AY534" s="16" t="s">
        <v>187</v>
      </c>
      <c r="BE534" s="139">
        <f>IF(N534="základní",J534,0)</f>
        <v>0</v>
      </c>
      <c r="BF534" s="139">
        <f>IF(N534="snížená",J534,0)</f>
        <v>0</v>
      </c>
      <c r="BG534" s="139">
        <f>IF(N534="zákl. přenesená",J534,0)</f>
        <v>0</v>
      </c>
      <c r="BH534" s="139">
        <f>IF(N534="sníž. přenesená",J534,0)</f>
        <v>0</v>
      </c>
      <c r="BI534" s="139">
        <f>IF(N534="nulová",J534,0)</f>
        <v>0</v>
      </c>
      <c r="BJ534" s="16" t="s">
        <v>84</v>
      </c>
      <c r="BK534" s="139">
        <f>ROUND(I534*H534,2)</f>
        <v>0</v>
      </c>
      <c r="BL534" s="16" t="s">
        <v>298</v>
      </c>
      <c r="BM534" s="138" t="s">
        <v>2613</v>
      </c>
    </row>
    <row r="535" spans="2:65" s="1" customFormat="1" ht="19.2">
      <c r="B535" s="31"/>
      <c r="D535" s="140" t="s">
        <v>196</v>
      </c>
      <c r="F535" s="141" t="s">
        <v>2614</v>
      </c>
      <c r="I535" s="142"/>
      <c r="L535" s="31"/>
      <c r="M535" s="143"/>
      <c r="T535" s="52"/>
      <c r="AT535" s="16" t="s">
        <v>196</v>
      </c>
      <c r="AU535" s="16" t="s">
        <v>86</v>
      </c>
    </row>
    <row r="536" spans="2:65" s="1" customFormat="1">
      <c r="B536" s="31"/>
      <c r="D536" s="144" t="s">
        <v>198</v>
      </c>
      <c r="F536" s="145" t="s">
        <v>2615</v>
      </c>
      <c r="I536" s="142"/>
      <c r="L536" s="31"/>
      <c r="M536" s="143"/>
      <c r="T536" s="52"/>
      <c r="AT536" s="16" t="s">
        <v>198</v>
      </c>
      <c r="AU536" s="16" t="s">
        <v>86</v>
      </c>
    </row>
    <row r="537" spans="2:65" s="12" customFormat="1">
      <c r="B537" s="146"/>
      <c r="D537" s="140" t="s">
        <v>200</v>
      </c>
      <c r="E537" s="147" t="s">
        <v>19</v>
      </c>
      <c r="F537" s="148" t="s">
        <v>2616</v>
      </c>
      <c r="H537" s="149">
        <v>6.2</v>
      </c>
      <c r="I537" s="150"/>
      <c r="L537" s="146"/>
      <c r="M537" s="151"/>
      <c r="T537" s="152"/>
      <c r="AT537" s="147" t="s">
        <v>200</v>
      </c>
      <c r="AU537" s="147" t="s">
        <v>86</v>
      </c>
      <c r="AV537" s="12" t="s">
        <v>86</v>
      </c>
      <c r="AW537" s="12" t="s">
        <v>37</v>
      </c>
      <c r="AX537" s="12" t="s">
        <v>84</v>
      </c>
      <c r="AY537" s="147" t="s">
        <v>187</v>
      </c>
    </row>
    <row r="538" spans="2:65" s="1" customFormat="1" ht="24.15" customHeight="1">
      <c r="B538" s="31"/>
      <c r="C538" s="127" t="s">
        <v>1944</v>
      </c>
      <c r="D538" s="127" t="s">
        <v>189</v>
      </c>
      <c r="E538" s="128" t="s">
        <v>2617</v>
      </c>
      <c r="F538" s="129" t="s">
        <v>2618</v>
      </c>
      <c r="G538" s="130" t="s">
        <v>320</v>
      </c>
      <c r="H538" s="131">
        <v>2</v>
      </c>
      <c r="I538" s="132"/>
      <c r="J538" s="133">
        <f>ROUND(I538*H538,2)</f>
        <v>0</v>
      </c>
      <c r="K538" s="129" t="s">
        <v>193</v>
      </c>
      <c r="L538" s="31"/>
      <c r="M538" s="134" t="s">
        <v>19</v>
      </c>
      <c r="N538" s="135" t="s">
        <v>47</v>
      </c>
      <c r="P538" s="136">
        <f>O538*H538</f>
        <v>0</v>
      </c>
      <c r="Q538" s="136">
        <v>0</v>
      </c>
      <c r="R538" s="136">
        <f>Q538*H538</f>
        <v>0</v>
      </c>
      <c r="S538" s="136">
        <v>0</v>
      </c>
      <c r="T538" s="137">
        <f>S538*H538</f>
        <v>0</v>
      </c>
      <c r="AR538" s="138" t="s">
        <v>298</v>
      </c>
      <c r="AT538" s="138" t="s">
        <v>189</v>
      </c>
      <c r="AU538" s="138" t="s">
        <v>86</v>
      </c>
      <c r="AY538" s="16" t="s">
        <v>187</v>
      </c>
      <c r="BE538" s="139">
        <f>IF(N538="základní",J538,0)</f>
        <v>0</v>
      </c>
      <c r="BF538" s="139">
        <f>IF(N538="snížená",J538,0)</f>
        <v>0</v>
      </c>
      <c r="BG538" s="139">
        <f>IF(N538="zákl. přenesená",J538,0)</f>
        <v>0</v>
      </c>
      <c r="BH538" s="139">
        <f>IF(N538="sníž. přenesená",J538,0)</f>
        <v>0</v>
      </c>
      <c r="BI538" s="139">
        <f>IF(N538="nulová",J538,0)</f>
        <v>0</v>
      </c>
      <c r="BJ538" s="16" t="s">
        <v>84</v>
      </c>
      <c r="BK538" s="139">
        <f>ROUND(I538*H538,2)</f>
        <v>0</v>
      </c>
      <c r="BL538" s="16" t="s">
        <v>298</v>
      </c>
      <c r="BM538" s="138" t="s">
        <v>2619</v>
      </c>
    </row>
    <row r="539" spans="2:65" s="1" customFormat="1" ht="19.2">
      <c r="B539" s="31"/>
      <c r="D539" s="140" t="s">
        <v>196</v>
      </c>
      <c r="F539" s="141" t="s">
        <v>2620</v>
      </c>
      <c r="I539" s="142"/>
      <c r="L539" s="31"/>
      <c r="M539" s="143"/>
      <c r="T539" s="52"/>
      <c r="AT539" s="16" t="s">
        <v>196</v>
      </c>
      <c r="AU539" s="16" t="s">
        <v>86</v>
      </c>
    </row>
    <row r="540" spans="2:65" s="1" customFormat="1">
      <c r="B540" s="31"/>
      <c r="D540" s="144" t="s">
        <v>198</v>
      </c>
      <c r="F540" s="145" t="s">
        <v>2621</v>
      </c>
      <c r="I540" s="142"/>
      <c r="L540" s="31"/>
      <c r="M540" s="143"/>
      <c r="T540" s="52"/>
      <c r="AT540" s="16" t="s">
        <v>198</v>
      </c>
      <c r="AU540" s="16" t="s">
        <v>86</v>
      </c>
    </row>
    <row r="541" spans="2:65" s="12" customFormat="1">
      <c r="B541" s="146"/>
      <c r="D541" s="140" t="s">
        <v>200</v>
      </c>
      <c r="E541" s="147" t="s">
        <v>19</v>
      </c>
      <c r="F541" s="148" t="s">
        <v>86</v>
      </c>
      <c r="H541" s="149">
        <v>2</v>
      </c>
      <c r="I541" s="150"/>
      <c r="L541" s="146"/>
      <c r="M541" s="151"/>
      <c r="T541" s="152"/>
      <c r="AT541" s="147" t="s">
        <v>200</v>
      </c>
      <c r="AU541" s="147" t="s">
        <v>86</v>
      </c>
      <c r="AV541" s="12" t="s">
        <v>86</v>
      </c>
      <c r="AW541" s="12" t="s">
        <v>37</v>
      </c>
      <c r="AX541" s="12" t="s">
        <v>84</v>
      </c>
      <c r="AY541" s="147" t="s">
        <v>187</v>
      </c>
    </row>
    <row r="542" spans="2:65" s="1" customFormat="1" ht="21.75" customHeight="1">
      <c r="B542" s="31"/>
      <c r="C542" s="160" t="s">
        <v>1950</v>
      </c>
      <c r="D542" s="160" t="s">
        <v>267</v>
      </c>
      <c r="E542" s="161" t="s">
        <v>2622</v>
      </c>
      <c r="F542" s="162" t="s">
        <v>2623</v>
      </c>
      <c r="G542" s="163" t="s">
        <v>320</v>
      </c>
      <c r="H542" s="164">
        <v>2</v>
      </c>
      <c r="I542" s="165"/>
      <c r="J542" s="166">
        <f>ROUND(I542*H542,2)</f>
        <v>0</v>
      </c>
      <c r="K542" s="162" t="s">
        <v>193</v>
      </c>
      <c r="L542" s="167"/>
      <c r="M542" s="168" t="s">
        <v>19</v>
      </c>
      <c r="N542" s="169" t="s">
        <v>47</v>
      </c>
      <c r="P542" s="136">
        <f>O542*H542</f>
        <v>0</v>
      </c>
      <c r="Q542" s="136">
        <v>9.8000000000000004E-2</v>
      </c>
      <c r="R542" s="136">
        <f>Q542*H542</f>
        <v>0.19600000000000001</v>
      </c>
      <c r="S542" s="136">
        <v>0</v>
      </c>
      <c r="T542" s="137">
        <f>S542*H542</f>
        <v>0</v>
      </c>
      <c r="AR542" s="138" t="s">
        <v>394</v>
      </c>
      <c r="AT542" s="138" t="s">
        <v>267</v>
      </c>
      <c r="AU542" s="138" t="s">
        <v>86</v>
      </c>
      <c r="AY542" s="16" t="s">
        <v>187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6" t="s">
        <v>84</v>
      </c>
      <c r="BK542" s="139">
        <f>ROUND(I542*H542,2)</f>
        <v>0</v>
      </c>
      <c r="BL542" s="16" t="s">
        <v>298</v>
      </c>
      <c r="BM542" s="138" t="s">
        <v>2624</v>
      </c>
    </row>
    <row r="543" spans="2:65" s="1" customFormat="1">
      <c r="B543" s="31"/>
      <c r="D543" s="140" t="s">
        <v>196</v>
      </c>
      <c r="F543" s="141" t="s">
        <v>2623</v>
      </c>
      <c r="I543" s="142"/>
      <c r="L543" s="31"/>
      <c r="M543" s="143"/>
      <c r="T543" s="52"/>
      <c r="AT543" s="16" t="s">
        <v>196</v>
      </c>
      <c r="AU543" s="16" t="s">
        <v>86</v>
      </c>
    </row>
    <row r="544" spans="2:65" s="1" customFormat="1" ht="16.5" customHeight="1">
      <c r="B544" s="31"/>
      <c r="C544" s="127" t="s">
        <v>1954</v>
      </c>
      <c r="D544" s="127" t="s">
        <v>189</v>
      </c>
      <c r="E544" s="128" t="s">
        <v>2625</v>
      </c>
      <c r="F544" s="129" t="s">
        <v>2626</v>
      </c>
      <c r="G544" s="130" t="s">
        <v>192</v>
      </c>
      <c r="H544" s="131">
        <v>6</v>
      </c>
      <c r="I544" s="132"/>
      <c r="J544" s="133">
        <f>ROUND(I544*H544,2)</f>
        <v>0</v>
      </c>
      <c r="K544" s="129" t="s">
        <v>193</v>
      </c>
      <c r="L544" s="31"/>
      <c r="M544" s="134" t="s">
        <v>19</v>
      </c>
      <c r="N544" s="135" t="s">
        <v>47</v>
      </c>
      <c r="P544" s="136">
        <f>O544*H544</f>
        <v>0</v>
      </c>
      <c r="Q544" s="136">
        <v>3.8000000000000002E-4</v>
      </c>
      <c r="R544" s="136">
        <f>Q544*H544</f>
        <v>2.2799999999999999E-3</v>
      </c>
      <c r="S544" s="136">
        <v>0</v>
      </c>
      <c r="T544" s="137">
        <f>S544*H544</f>
        <v>0</v>
      </c>
      <c r="AR544" s="138" t="s">
        <v>298</v>
      </c>
      <c r="AT544" s="138" t="s">
        <v>189</v>
      </c>
      <c r="AU544" s="138" t="s">
        <v>86</v>
      </c>
      <c r="AY544" s="16" t="s">
        <v>187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6" t="s">
        <v>84</v>
      </c>
      <c r="BK544" s="139">
        <f>ROUND(I544*H544,2)</f>
        <v>0</v>
      </c>
      <c r="BL544" s="16" t="s">
        <v>298</v>
      </c>
      <c r="BM544" s="138" t="s">
        <v>2627</v>
      </c>
    </row>
    <row r="545" spans="2:65" s="1" customFormat="1">
      <c r="B545" s="31"/>
      <c r="D545" s="140" t="s">
        <v>196</v>
      </c>
      <c r="F545" s="141" t="s">
        <v>2628</v>
      </c>
      <c r="I545" s="142"/>
      <c r="L545" s="31"/>
      <c r="M545" s="143"/>
      <c r="T545" s="52"/>
      <c r="AT545" s="16" t="s">
        <v>196</v>
      </c>
      <c r="AU545" s="16" t="s">
        <v>86</v>
      </c>
    </row>
    <row r="546" spans="2:65" s="1" customFormat="1">
      <c r="B546" s="31"/>
      <c r="D546" s="144" t="s">
        <v>198</v>
      </c>
      <c r="F546" s="145" t="s">
        <v>2629</v>
      </c>
      <c r="I546" s="142"/>
      <c r="L546" s="31"/>
      <c r="M546" s="143"/>
      <c r="T546" s="52"/>
      <c r="AT546" s="16" t="s">
        <v>198</v>
      </c>
      <c r="AU546" s="16" t="s">
        <v>86</v>
      </c>
    </row>
    <row r="547" spans="2:65" s="12" customFormat="1">
      <c r="B547" s="146"/>
      <c r="D547" s="140" t="s">
        <v>200</v>
      </c>
      <c r="E547" s="147" t="s">
        <v>19</v>
      </c>
      <c r="F547" s="148" t="s">
        <v>2630</v>
      </c>
      <c r="H547" s="149">
        <v>6</v>
      </c>
      <c r="I547" s="150"/>
      <c r="L547" s="146"/>
      <c r="M547" s="151"/>
      <c r="T547" s="152"/>
      <c r="AT547" s="147" t="s">
        <v>200</v>
      </c>
      <c r="AU547" s="147" t="s">
        <v>86</v>
      </c>
      <c r="AV547" s="12" t="s">
        <v>86</v>
      </c>
      <c r="AW547" s="12" t="s">
        <v>37</v>
      </c>
      <c r="AX547" s="12" t="s">
        <v>84</v>
      </c>
      <c r="AY547" s="147" t="s">
        <v>187</v>
      </c>
    </row>
    <row r="548" spans="2:65" s="1" customFormat="1" ht="16.5" customHeight="1">
      <c r="B548" s="31"/>
      <c r="C548" s="160" t="s">
        <v>1959</v>
      </c>
      <c r="D548" s="160" t="s">
        <v>267</v>
      </c>
      <c r="E548" s="161" t="s">
        <v>2631</v>
      </c>
      <c r="F548" s="162" t="s">
        <v>2632</v>
      </c>
      <c r="G548" s="163" t="s">
        <v>192</v>
      </c>
      <c r="H548" s="164">
        <v>6</v>
      </c>
      <c r="I548" s="165"/>
      <c r="J548" s="166">
        <f>ROUND(I548*H548,2)</f>
        <v>0</v>
      </c>
      <c r="K548" s="162" t="s">
        <v>193</v>
      </c>
      <c r="L548" s="167"/>
      <c r="M548" s="168" t="s">
        <v>19</v>
      </c>
      <c r="N548" s="169" t="s">
        <v>47</v>
      </c>
      <c r="P548" s="136">
        <f>O548*H548</f>
        <v>0</v>
      </c>
      <c r="Q548" s="136">
        <v>0.01</v>
      </c>
      <c r="R548" s="136">
        <f>Q548*H548</f>
        <v>0.06</v>
      </c>
      <c r="S548" s="136">
        <v>0</v>
      </c>
      <c r="T548" s="137">
        <f>S548*H548</f>
        <v>0</v>
      </c>
      <c r="AR548" s="138" t="s">
        <v>394</v>
      </c>
      <c r="AT548" s="138" t="s">
        <v>267</v>
      </c>
      <c r="AU548" s="138" t="s">
        <v>86</v>
      </c>
      <c r="AY548" s="16" t="s">
        <v>187</v>
      </c>
      <c r="BE548" s="139">
        <f>IF(N548="základní",J548,0)</f>
        <v>0</v>
      </c>
      <c r="BF548" s="139">
        <f>IF(N548="snížená",J548,0)</f>
        <v>0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16" t="s">
        <v>84</v>
      </c>
      <c r="BK548" s="139">
        <f>ROUND(I548*H548,2)</f>
        <v>0</v>
      </c>
      <c r="BL548" s="16" t="s">
        <v>298</v>
      </c>
      <c r="BM548" s="138" t="s">
        <v>2633</v>
      </c>
    </row>
    <row r="549" spans="2:65" s="1" customFormat="1">
      <c r="B549" s="31"/>
      <c r="D549" s="140" t="s">
        <v>196</v>
      </c>
      <c r="F549" s="141" t="s">
        <v>2632</v>
      </c>
      <c r="I549" s="142"/>
      <c r="L549" s="31"/>
      <c r="M549" s="143"/>
      <c r="T549" s="52"/>
      <c r="AT549" s="16" t="s">
        <v>196</v>
      </c>
      <c r="AU549" s="16" t="s">
        <v>86</v>
      </c>
    </row>
    <row r="550" spans="2:65" s="1" customFormat="1" ht="24.15" customHeight="1">
      <c r="B550" s="31"/>
      <c r="C550" s="127" t="s">
        <v>1965</v>
      </c>
      <c r="D550" s="127" t="s">
        <v>189</v>
      </c>
      <c r="E550" s="128" t="s">
        <v>2634</v>
      </c>
      <c r="F550" s="129" t="s">
        <v>2635</v>
      </c>
      <c r="G550" s="130" t="s">
        <v>320</v>
      </c>
      <c r="H550" s="131">
        <v>2</v>
      </c>
      <c r="I550" s="132"/>
      <c r="J550" s="133">
        <f>ROUND(I550*H550,2)</f>
        <v>0</v>
      </c>
      <c r="K550" s="129" t="s">
        <v>193</v>
      </c>
      <c r="L550" s="31"/>
      <c r="M550" s="134" t="s">
        <v>19</v>
      </c>
      <c r="N550" s="135" t="s">
        <v>47</v>
      </c>
      <c r="P550" s="136">
        <f>O550*H550</f>
        <v>0</v>
      </c>
      <c r="Q550" s="136">
        <v>0</v>
      </c>
      <c r="R550" s="136">
        <f>Q550*H550</f>
        <v>0</v>
      </c>
      <c r="S550" s="136">
        <v>0</v>
      </c>
      <c r="T550" s="137">
        <f>S550*H550</f>
        <v>0</v>
      </c>
      <c r="AR550" s="138" t="s">
        <v>298</v>
      </c>
      <c r="AT550" s="138" t="s">
        <v>189</v>
      </c>
      <c r="AU550" s="138" t="s">
        <v>86</v>
      </c>
      <c r="AY550" s="16" t="s">
        <v>187</v>
      </c>
      <c r="BE550" s="139">
        <f>IF(N550="základní",J550,0)</f>
        <v>0</v>
      </c>
      <c r="BF550" s="139">
        <f>IF(N550="snížená",J550,0)</f>
        <v>0</v>
      </c>
      <c r="BG550" s="139">
        <f>IF(N550="zákl. přenesená",J550,0)</f>
        <v>0</v>
      </c>
      <c r="BH550" s="139">
        <f>IF(N550="sníž. přenesená",J550,0)</f>
        <v>0</v>
      </c>
      <c r="BI550" s="139">
        <f>IF(N550="nulová",J550,0)</f>
        <v>0</v>
      </c>
      <c r="BJ550" s="16" t="s">
        <v>84</v>
      </c>
      <c r="BK550" s="139">
        <f>ROUND(I550*H550,2)</f>
        <v>0</v>
      </c>
      <c r="BL550" s="16" t="s">
        <v>298</v>
      </c>
      <c r="BM550" s="138" t="s">
        <v>2636</v>
      </c>
    </row>
    <row r="551" spans="2:65" s="1" customFormat="1" ht="19.2">
      <c r="B551" s="31"/>
      <c r="D551" s="140" t="s">
        <v>196</v>
      </c>
      <c r="F551" s="141" t="s">
        <v>2637</v>
      </c>
      <c r="I551" s="142"/>
      <c r="L551" s="31"/>
      <c r="M551" s="143"/>
      <c r="T551" s="52"/>
      <c r="AT551" s="16" t="s">
        <v>196</v>
      </c>
      <c r="AU551" s="16" t="s">
        <v>86</v>
      </c>
    </row>
    <row r="552" spans="2:65" s="1" customFormat="1">
      <c r="B552" s="31"/>
      <c r="D552" s="144" t="s">
        <v>198</v>
      </c>
      <c r="F552" s="145" t="s">
        <v>2638</v>
      </c>
      <c r="I552" s="142"/>
      <c r="L552" s="31"/>
      <c r="M552" s="143"/>
      <c r="T552" s="52"/>
      <c r="AT552" s="16" t="s">
        <v>198</v>
      </c>
      <c r="AU552" s="16" t="s">
        <v>86</v>
      </c>
    </row>
    <row r="553" spans="2:65" s="12" customFormat="1">
      <c r="B553" s="146"/>
      <c r="D553" s="140" t="s">
        <v>200</v>
      </c>
      <c r="E553" s="147" t="s">
        <v>19</v>
      </c>
      <c r="F553" s="148" t="s">
        <v>86</v>
      </c>
      <c r="H553" s="149">
        <v>2</v>
      </c>
      <c r="I553" s="150"/>
      <c r="L553" s="146"/>
      <c r="M553" s="151"/>
      <c r="T553" s="152"/>
      <c r="AT553" s="147" t="s">
        <v>200</v>
      </c>
      <c r="AU553" s="147" t="s">
        <v>86</v>
      </c>
      <c r="AV553" s="12" t="s">
        <v>86</v>
      </c>
      <c r="AW553" s="12" t="s">
        <v>37</v>
      </c>
      <c r="AX553" s="12" t="s">
        <v>84</v>
      </c>
      <c r="AY553" s="147" t="s">
        <v>187</v>
      </c>
    </row>
    <row r="554" spans="2:65" s="1" customFormat="1" ht="16.5" customHeight="1">
      <c r="B554" s="31"/>
      <c r="C554" s="160" t="s">
        <v>1971</v>
      </c>
      <c r="D554" s="160" t="s">
        <v>267</v>
      </c>
      <c r="E554" s="161" t="s">
        <v>2639</v>
      </c>
      <c r="F554" s="162" t="s">
        <v>2640</v>
      </c>
      <c r="G554" s="163" t="s">
        <v>320</v>
      </c>
      <c r="H554" s="164">
        <v>2</v>
      </c>
      <c r="I554" s="165"/>
      <c r="J554" s="166">
        <f>ROUND(I554*H554,2)</f>
        <v>0</v>
      </c>
      <c r="K554" s="162" t="s">
        <v>193</v>
      </c>
      <c r="L554" s="167"/>
      <c r="M554" s="168" t="s">
        <v>19</v>
      </c>
      <c r="N554" s="169" t="s">
        <v>47</v>
      </c>
      <c r="P554" s="136">
        <f>O554*H554</f>
        <v>0</v>
      </c>
      <c r="Q554" s="136">
        <v>4.6000000000000001E-4</v>
      </c>
      <c r="R554" s="136">
        <f>Q554*H554</f>
        <v>9.2000000000000003E-4</v>
      </c>
      <c r="S554" s="136">
        <v>0</v>
      </c>
      <c r="T554" s="137">
        <f>S554*H554</f>
        <v>0</v>
      </c>
      <c r="AR554" s="138" t="s">
        <v>394</v>
      </c>
      <c r="AT554" s="138" t="s">
        <v>267</v>
      </c>
      <c r="AU554" s="138" t="s">
        <v>86</v>
      </c>
      <c r="AY554" s="16" t="s">
        <v>187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6" t="s">
        <v>84</v>
      </c>
      <c r="BK554" s="139">
        <f>ROUND(I554*H554,2)</f>
        <v>0</v>
      </c>
      <c r="BL554" s="16" t="s">
        <v>298</v>
      </c>
      <c r="BM554" s="138" t="s">
        <v>2641</v>
      </c>
    </row>
    <row r="555" spans="2:65" s="1" customFormat="1">
      <c r="B555" s="31"/>
      <c r="D555" s="140" t="s">
        <v>196</v>
      </c>
      <c r="F555" s="141" t="s">
        <v>2640</v>
      </c>
      <c r="I555" s="142"/>
      <c r="L555" s="31"/>
      <c r="M555" s="143"/>
      <c r="T555" s="52"/>
      <c r="AT555" s="16" t="s">
        <v>196</v>
      </c>
      <c r="AU555" s="16" t="s">
        <v>86</v>
      </c>
    </row>
    <row r="556" spans="2:65" s="1" customFormat="1" ht="24.15" customHeight="1">
      <c r="B556" s="31"/>
      <c r="C556" s="127" t="s">
        <v>1977</v>
      </c>
      <c r="D556" s="127" t="s">
        <v>189</v>
      </c>
      <c r="E556" s="128" t="s">
        <v>2642</v>
      </c>
      <c r="F556" s="129" t="s">
        <v>2643</v>
      </c>
      <c r="G556" s="130" t="s">
        <v>238</v>
      </c>
      <c r="H556" s="131">
        <v>0.26</v>
      </c>
      <c r="I556" s="132"/>
      <c r="J556" s="133">
        <f>ROUND(I556*H556,2)</f>
        <v>0</v>
      </c>
      <c r="K556" s="129" t="s">
        <v>193</v>
      </c>
      <c r="L556" s="31"/>
      <c r="M556" s="134" t="s">
        <v>19</v>
      </c>
      <c r="N556" s="135" t="s">
        <v>47</v>
      </c>
      <c r="P556" s="136">
        <f>O556*H556</f>
        <v>0</v>
      </c>
      <c r="Q556" s="136">
        <v>0</v>
      </c>
      <c r="R556" s="136">
        <f>Q556*H556</f>
        <v>0</v>
      </c>
      <c r="S556" s="136">
        <v>0</v>
      </c>
      <c r="T556" s="137">
        <f>S556*H556</f>
        <v>0</v>
      </c>
      <c r="AR556" s="138" t="s">
        <v>298</v>
      </c>
      <c r="AT556" s="138" t="s">
        <v>189</v>
      </c>
      <c r="AU556" s="138" t="s">
        <v>86</v>
      </c>
      <c r="AY556" s="16" t="s">
        <v>187</v>
      </c>
      <c r="BE556" s="139">
        <f>IF(N556="základní",J556,0)</f>
        <v>0</v>
      </c>
      <c r="BF556" s="139">
        <f>IF(N556="snížená",J556,0)</f>
        <v>0</v>
      </c>
      <c r="BG556" s="139">
        <f>IF(N556="zákl. přenesená",J556,0)</f>
        <v>0</v>
      </c>
      <c r="BH556" s="139">
        <f>IF(N556="sníž. přenesená",J556,0)</f>
        <v>0</v>
      </c>
      <c r="BI556" s="139">
        <f>IF(N556="nulová",J556,0)</f>
        <v>0</v>
      </c>
      <c r="BJ556" s="16" t="s">
        <v>84</v>
      </c>
      <c r="BK556" s="139">
        <f>ROUND(I556*H556,2)</f>
        <v>0</v>
      </c>
      <c r="BL556" s="16" t="s">
        <v>298</v>
      </c>
      <c r="BM556" s="138" t="s">
        <v>2644</v>
      </c>
    </row>
    <row r="557" spans="2:65" s="1" customFormat="1" ht="28.8">
      <c r="B557" s="31"/>
      <c r="D557" s="140" t="s">
        <v>196</v>
      </c>
      <c r="F557" s="141" t="s">
        <v>2645</v>
      </c>
      <c r="I557" s="142"/>
      <c r="L557" s="31"/>
      <c r="M557" s="143"/>
      <c r="T557" s="52"/>
      <c r="AT557" s="16" t="s">
        <v>196</v>
      </c>
      <c r="AU557" s="16" t="s">
        <v>86</v>
      </c>
    </row>
    <row r="558" spans="2:65" s="1" customFormat="1">
      <c r="B558" s="31"/>
      <c r="D558" s="144" t="s">
        <v>198</v>
      </c>
      <c r="F558" s="145" t="s">
        <v>2646</v>
      </c>
      <c r="I558" s="142"/>
      <c r="L558" s="31"/>
      <c r="M558" s="143"/>
      <c r="T558" s="52"/>
      <c r="AT558" s="16" t="s">
        <v>198</v>
      </c>
      <c r="AU558" s="16" t="s">
        <v>86</v>
      </c>
    </row>
    <row r="559" spans="2:65" s="11" customFormat="1" ht="22.8" customHeight="1">
      <c r="B559" s="115"/>
      <c r="D559" s="116" t="s">
        <v>75</v>
      </c>
      <c r="E559" s="125" t="s">
        <v>2647</v>
      </c>
      <c r="F559" s="125" t="s">
        <v>2648</v>
      </c>
      <c r="I559" s="118"/>
      <c r="J559" s="126">
        <f>BK559</f>
        <v>0</v>
      </c>
      <c r="L559" s="115"/>
      <c r="M559" s="120"/>
      <c r="P559" s="121">
        <f>SUM(P560:P577)</f>
        <v>0</v>
      </c>
      <c r="R559" s="121">
        <f>SUM(R560:R577)</f>
        <v>0.12554499999999999</v>
      </c>
      <c r="T559" s="122">
        <f>SUM(T560:T577)</f>
        <v>0</v>
      </c>
      <c r="AR559" s="116" t="s">
        <v>86</v>
      </c>
      <c r="AT559" s="123" t="s">
        <v>75</v>
      </c>
      <c r="AU559" s="123" t="s">
        <v>84</v>
      </c>
      <c r="AY559" s="116" t="s">
        <v>187</v>
      </c>
      <c r="BK559" s="124">
        <f>SUM(BK560:BK577)</f>
        <v>0</v>
      </c>
    </row>
    <row r="560" spans="2:65" s="1" customFormat="1" ht="21.75" customHeight="1">
      <c r="B560" s="31"/>
      <c r="C560" s="127" t="s">
        <v>1984</v>
      </c>
      <c r="D560" s="127" t="s">
        <v>189</v>
      </c>
      <c r="E560" s="128" t="s">
        <v>2649</v>
      </c>
      <c r="F560" s="129" t="s">
        <v>2650</v>
      </c>
      <c r="G560" s="130" t="s">
        <v>460</v>
      </c>
      <c r="H560" s="131">
        <v>21.1</v>
      </c>
      <c r="I560" s="132"/>
      <c r="J560" s="133">
        <f>ROUND(I560*H560,2)</f>
        <v>0</v>
      </c>
      <c r="K560" s="129" t="s">
        <v>193</v>
      </c>
      <c r="L560" s="31"/>
      <c r="M560" s="134" t="s">
        <v>19</v>
      </c>
      <c r="N560" s="135" t="s">
        <v>47</v>
      </c>
      <c r="P560" s="136">
        <f>O560*H560</f>
        <v>0</v>
      </c>
      <c r="Q560" s="136">
        <v>5.0000000000000001E-4</v>
      </c>
      <c r="R560" s="136">
        <f>Q560*H560</f>
        <v>1.055E-2</v>
      </c>
      <c r="S560" s="136">
        <v>0</v>
      </c>
      <c r="T560" s="137">
        <f>S560*H560</f>
        <v>0</v>
      </c>
      <c r="AR560" s="138" t="s">
        <v>298</v>
      </c>
      <c r="AT560" s="138" t="s">
        <v>189</v>
      </c>
      <c r="AU560" s="138" t="s">
        <v>86</v>
      </c>
      <c r="AY560" s="16" t="s">
        <v>187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6" t="s">
        <v>84</v>
      </c>
      <c r="BK560" s="139">
        <f>ROUND(I560*H560,2)</f>
        <v>0</v>
      </c>
      <c r="BL560" s="16" t="s">
        <v>298</v>
      </c>
      <c r="BM560" s="138" t="s">
        <v>2651</v>
      </c>
    </row>
    <row r="561" spans="2:65" s="1" customFormat="1" ht="19.2">
      <c r="B561" s="31"/>
      <c r="D561" s="140" t="s">
        <v>196</v>
      </c>
      <c r="F561" s="141" t="s">
        <v>2652</v>
      </c>
      <c r="I561" s="142"/>
      <c r="L561" s="31"/>
      <c r="M561" s="143"/>
      <c r="T561" s="52"/>
      <c r="AT561" s="16" t="s">
        <v>196</v>
      </c>
      <c r="AU561" s="16" t="s">
        <v>86</v>
      </c>
    </row>
    <row r="562" spans="2:65" s="1" customFormat="1">
      <c r="B562" s="31"/>
      <c r="D562" s="144" t="s">
        <v>198</v>
      </c>
      <c r="F562" s="145" t="s">
        <v>2653</v>
      </c>
      <c r="I562" s="142"/>
      <c r="L562" s="31"/>
      <c r="M562" s="143"/>
      <c r="T562" s="52"/>
      <c r="AT562" s="16" t="s">
        <v>198</v>
      </c>
      <c r="AU562" s="16" t="s">
        <v>86</v>
      </c>
    </row>
    <row r="563" spans="2:65" s="12" customFormat="1">
      <c r="B563" s="146"/>
      <c r="D563" s="140" t="s">
        <v>200</v>
      </c>
      <c r="E563" s="147" t="s">
        <v>19</v>
      </c>
      <c r="F563" s="148" t="s">
        <v>2654</v>
      </c>
      <c r="H563" s="149">
        <v>21.1</v>
      </c>
      <c r="I563" s="150"/>
      <c r="L563" s="146"/>
      <c r="M563" s="151"/>
      <c r="T563" s="152"/>
      <c r="AT563" s="147" t="s">
        <v>200</v>
      </c>
      <c r="AU563" s="147" t="s">
        <v>86</v>
      </c>
      <c r="AV563" s="12" t="s">
        <v>86</v>
      </c>
      <c r="AW563" s="12" t="s">
        <v>37</v>
      </c>
      <c r="AX563" s="12" t="s">
        <v>84</v>
      </c>
      <c r="AY563" s="147" t="s">
        <v>187</v>
      </c>
    </row>
    <row r="564" spans="2:65" s="1" customFormat="1" ht="37.799999999999997" customHeight="1">
      <c r="B564" s="31"/>
      <c r="C564" s="127" t="s">
        <v>1991</v>
      </c>
      <c r="D564" s="127" t="s">
        <v>189</v>
      </c>
      <c r="E564" s="128" t="s">
        <v>2655</v>
      </c>
      <c r="F564" s="129" t="s">
        <v>2656</v>
      </c>
      <c r="G564" s="130" t="s">
        <v>192</v>
      </c>
      <c r="H564" s="131">
        <v>4.22</v>
      </c>
      <c r="I564" s="132"/>
      <c r="J564" s="133">
        <f>ROUND(I564*H564,2)</f>
        <v>0</v>
      </c>
      <c r="K564" s="129" t="s">
        <v>193</v>
      </c>
      <c r="L564" s="31"/>
      <c r="M564" s="134" t="s">
        <v>19</v>
      </c>
      <c r="N564" s="135" t="s">
        <v>47</v>
      </c>
      <c r="P564" s="136">
        <f>O564*H564</f>
        <v>0</v>
      </c>
      <c r="Q564" s="136">
        <v>5.1999999999999998E-3</v>
      </c>
      <c r="R564" s="136">
        <f>Q564*H564</f>
        <v>2.1943999999999998E-2</v>
      </c>
      <c r="S564" s="136">
        <v>0</v>
      </c>
      <c r="T564" s="137">
        <f>S564*H564</f>
        <v>0</v>
      </c>
      <c r="AR564" s="138" t="s">
        <v>298</v>
      </c>
      <c r="AT564" s="138" t="s">
        <v>189</v>
      </c>
      <c r="AU564" s="138" t="s">
        <v>86</v>
      </c>
      <c r="AY564" s="16" t="s">
        <v>187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6" t="s">
        <v>84</v>
      </c>
      <c r="BK564" s="139">
        <f>ROUND(I564*H564,2)</f>
        <v>0</v>
      </c>
      <c r="BL564" s="16" t="s">
        <v>298</v>
      </c>
      <c r="BM564" s="138" t="s">
        <v>2657</v>
      </c>
    </row>
    <row r="565" spans="2:65" s="1" customFormat="1" ht="28.8">
      <c r="B565" s="31"/>
      <c r="D565" s="140" t="s">
        <v>196</v>
      </c>
      <c r="F565" s="141" t="s">
        <v>2658</v>
      </c>
      <c r="I565" s="142"/>
      <c r="L565" s="31"/>
      <c r="M565" s="143"/>
      <c r="T565" s="52"/>
      <c r="AT565" s="16" t="s">
        <v>196</v>
      </c>
      <c r="AU565" s="16" t="s">
        <v>86</v>
      </c>
    </row>
    <row r="566" spans="2:65" s="1" customFormat="1">
      <c r="B566" s="31"/>
      <c r="D566" s="144" t="s">
        <v>198</v>
      </c>
      <c r="F566" s="145" t="s">
        <v>2659</v>
      </c>
      <c r="I566" s="142"/>
      <c r="L566" s="31"/>
      <c r="M566" s="143"/>
      <c r="T566" s="52"/>
      <c r="AT566" s="16" t="s">
        <v>198</v>
      </c>
      <c r="AU566" s="16" t="s">
        <v>86</v>
      </c>
    </row>
    <row r="567" spans="2:65" s="12" customFormat="1">
      <c r="B567" s="146"/>
      <c r="D567" s="140" t="s">
        <v>200</v>
      </c>
      <c r="E567" s="147" t="s">
        <v>19</v>
      </c>
      <c r="F567" s="148" t="s">
        <v>2660</v>
      </c>
      <c r="H567" s="149">
        <v>4.22</v>
      </c>
      <c r="I567" s="150"/>
      <c r="L567" s="146"/>
      <c r="M567" s="151"/>
      <c r="T567" s="152"/>
      <c r="AT567" s="147" t="s">
        <v>200</v>
      </c>
      <c r="AU567" s="147" t="s">
        <v>86</v>
      </c>
      <c r="AV567" s="12" t="s">
        <v>86</v>
      </c>
      <c r="AW567" s="12" t="s">
        <v>37</v>
      </c>
      <c r="AX567" s="12" t="s">
        <v>84</v>
      </c>
      <c r="AY567" s="147" t="s">
        <v>187</v>
      </c>
    </row>
    <row r="568" spans="2:65" s="1" customFormat="1" ht="33" customHeight="1">
      <c r="B568" s="31"/>
      <c r="C568" s="160" t="s">
        <v>1997</v>
      </c>
      <c r="D568" s="160" t="s">
        <v>267</v>
      </c>
      <c r="E568" s="161" t="s">
        <v>2661</v>
      </c>
      <c r="F568" s="162" t="s">
        <v>2662</v>
      </c>
      <c r="G568" s="163" t="s">
        <v>192</v>
      </c>
      <c r="H568" s="164">
        <v>4.6420000000000003</v>
      </c>
      <c r="I568" s="165"/>
      <c r="J568" s="166">
        <f>ROUND(I568*H568,2)</f>
        <v>0</v>
      </c>
      <c r="K568" s="162" t="s">
        <v>193</v>
      </c>
      <c r="L568" s="167"/>
      <c r="M568" s="168" t="s">
        <v>19</v>
      </c>
      <c r="N568" s="169" t="s">
        <v>47</v>
      </c>
      <c r="P568" s="136">
        <f>O568*H568</f>
        <v>0</v>
      </c>
      <c r="Q568" s="136">
        <v>1.9199999999999998E-2</v>
      </c>
      <c r="R568" s="136">
        <f>Q568*H568</f>
        <v>8.9126399999999995E-2</v>
      </c>
      <c r="S568" s="136">
        <v>0</v>
      </c>
      <c r="T568" s="137">
        <f>S568*H568</f>
        <v>0</v>
      </c>
      <c r="AR568" s="138" t="s">
        <v>394</v>
      </c>
      <c r="AT568" s="138" t="s">
        <v>267</v>
      </c>
      <c r="AU568" s="138" t="s">
        <v>86</v>
      </c>
      <c r="AY568" s="16" t="s">
        <v>187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6" t="s">
        <v>84</v>
      </c>
      <c r="BK568" s="139">
        <f>ROUND(I568*H568,2)</f>
        <v>0</v>
      </c>
      <c r="BL568" s="16" t="s">
        <v>298</v>
      </c>
      <c r="BM568" s="138" t="s">
        <v>2663</v>
      </c>
    </row>
    <row r="569" spans="2:65" s="1" customFormat="1" ht="19.2">
      <c r="B569" s="31"/>
      <c r="D569" s="140" t="s">
        <v>196</v>
      </c>
      <c r="F569" s="141" t="s">
        <v>2662</v>
      </c>
      <c r="I569" s="142"/>
      <c r="L569" s="31"/>
      <c r="M569" s="143"/>
      <c r="T569" s="52"/>
      <c r="AT569" s="16" t="s">
        <v>196</v>
      </c>
      <c r="AU569" s="16" t="s">
        <v>86</v>
      </c>
    </row>
    <row r="570" spans="2:65" s="12" customFormat="1">
      <c r="B570" s="146"/>
      <c r="D570" s="140" t="s">
        <v>200</v>
      </c>
      <c r="F570" s="148" t="s">
        <v>2664</v>
      </c>
      <c r="H570" s="149">
        <v>4.6420000000000003</v>
      </c>
      <c r="I570" s="150"/>
      <c r="L570" s="146"/>
      <c r="M570" s="151"/>
      <c r="T570" s="152"/>
      <c r="AT570" s="147" t="s">
        <v>200</v>
      </c>
      <c r="AU570" s="147" t="s">
        <v>86</v>
      </c>
      <c r="AV570" s="12" t="s">
        <v>86</v>
      </c>
      <c r="AW570" s="12" t="s">
        <v>4</v>
      </c>
      <c r="AX570" s="12" t="s">
        <v>84</v>
      </c>
      <c r="AY570" s="147" t="s">
        <v>187</v>
      </c>
    </row>
    <row r="571" spans="2:65" s="1" customFormat="1" ht="24.15" customHeight="1">
      <c r="B571" s="31"/>
      <c r="C571" s="127" t="s">
        <v>2003</v>
      </c>
      <c r="D571" s="127" t="s">
        <v>189</v>
      </c>
      <c r="E571" s="128" t="s">
        <v>2665</v>
      </c>
      <c r="F571" s="129" t="s">
        <v>2666</v>
      </c>
      <c r="G571" s="130" t="s">
        <v>192</v>
      </c>
      <c r="H571" s="131">
        <v>4.22</v>
      </c>
      <c r="I571" s="132"/>
      <c r="J571" s="133">
        <f>ROUND(I571*H571,2)</f>
        <v>0</v>
      </c>
      <c r="K571" s="129" t="s">
        <v>193</v>
      </c>
      <c r="L571" s="31"/>
      <c r="M571" s="134" t="s">
        <v>19</v>
      </c>
      <c r="N571" s="135" t="s">
        <v>47</v>
      </c>
      <c r="P571" s="136">
        <f>O571*H571</f>
        <v>0</v>
      </c>
      <c r="Q571" s="136">
        <v>9.3000000000000005E-4</v>
      </c>
      <c r="R571" s="136">
        <f>Q571*H571</f>
        <v>3.9246000000000003E-3</v>
      </c>
      <c r="S571" s="136">
        <v>0</v>
      </c>
      <c r="T571" s="137">
        <f>S571*H571</f>
        <v>0</v>
      </c>
      <c r="AR571" s="138" t="s">
        <v>298</v>
      </c>
      <c r="AT571" s="138" t="s">
        <v>189</v>
      </c>
      <c r="AU571" s="138" t="s">
        <v>86</v>
      </c>
      <c r="AY571" s="16" t="s">
        <v>187</v>
      </c>
      <c r="BE571" s="139">
        <f>IF(N571="základní",J571,0)</f>
        <v>0</v>
      </c>
      <c r="BF571" s="139">
        <f>IF(N571="snížená",J571,0)</f>
        <v>0</v>
      </c>
      <c r="BG571" s="139">
        <f>IF(N571="zákl. přenesená",J571,0)</f>
        <v>0</v>
      </c>
      <c r="BH571" s="139">
        <f>IF(N571="sníž. přenesená",J571,0)</f>
        <v>0</v>
      </c>
      <c r="BI571" s="139">
        <f>IF(N571="nulová",J571,0)</f>
        <v>0</v>
      </c>
      <c r="BJ571" s="16" t="s">
        <v>84</v>
      </c>
      <c r="BK571" s="139">
        <f>ROUND(I571*H571,2)</f>
        <v>0</v>
      </c>
      <c r="BL571" s="16" t="s">
        <v>298</v>
      </c>
      <c r="BM571" s="138" t="s">
        <v>2667</v>
      </c>
    </row>
    <row r="572" spans="2:65" s="1" customFormat="1" ht="19.2">
      <c r="B572" s="31"/>
      <c r="D572" s="140" t="s">
        <v>196</v>
      </c>
      <c r="F572" s="141" t="s">
        <v>2668</v>
      </c>
      <c r="I572" s="142"/>
      <c r="L572" s="31"/>
      <c r="M572" s="143"/>
      <c r="T572" s="52"/>
      <c r="AT572" s="16" t="s">
        <v>196</v>
      </c>
      <c r="AU572" s="16" t="s">
        <v>86</v>
      </c>
    </row>
    <row r="573" spans="2:65" s="1" customFormat="1">
      <c r="B573" s="31"/>
      <c r="D573" s="144" t="s">
        <v>198</v>
      </c>
      <c r="F573" s="145" t="s">
        <v>2669</v>
      </c>
      <c r="I573" s="142"/>
      <c r="L573" s="31"/>
      <c r="M573" s="143"/>
      <c r="T573" s="52"/>
      <c r="AT573" s="16" t="s">
        <v>198</v>
      </c>
      <c r="AU573" s="16" t="s">
        <v>86</v>
      </c>
    </row>
    <row r="574" spans="2:65" s="12" customFormat="1">
      <c r="B574" s="146"/>
      <c r="D574" s="140" t="s">
        <v>200</v>
      </c>
      <c r="E574" s="147" t="s">
        <v>19</v>
      </c>
      <c r="F574" s="148" t="s">
        <v>2660</v>
      </c>
      <c r="H574" s="149">
        <v>4.22</v>
      </c>
      <c r="I574" s="150"/>
      <c r="L574" s="146"/>
      <c r="M574" s="151"/>
      <c r="T574" s="152"/>
      <c r="AT574" s="147" t="s">
        <v>200</v>
      </c>
      <c r="AU574" s="147" t="s">
        <v>86</v>
      </c>
      <c r="AV574" s="12" t="s">
        <v>86</v>
      </c>
      <c r="AW574" s="12" t="s">
        <v>37</v>
      </c>
      <c r="AX574" s="12" t="s">
        <v>84</v>
      </c>
      <c r="AY574" s="147" t="s">
        <v>187</v>
      </c>
    </row>
    <row r="575" spans="2:65" s="1" customFormat="1" ht="24.15" customHeight="1">
      <c r="B575" s="31"/>
      <c r="C575" s="127" t="s">
        <v>2009</v>
      </c>
      <c r="D575" s="127" t="s">
        <v>189</v>
      </c>
      <c r="E575" s="128" t="s">
        <v>2670</v>
      </c>
      <c r="F575" s="129" t="s">
        <v>2671</v>
      </c>
      <c r="G575" s="130" t="s">
        <v>238</v>
      </c>
      <c r="H575" s="131">
        <v>0.126</v>
      </c>
      <c r="I575" s="132"/>
      <c r="J575" s="133">
        <f>ROUND(I575*H575,2)</f>
        <v>0</v>
      </c>
      <c r="K575" s="129" t="s">
        <v>193</v>
      </c>
      <c r="L575" s="31"/>
      <c r="M575" s="134" t="s">
        <v>19</v>
      </c>
      <c r="N575" s="135" t="s">
        <v>47</v>
      </c>
      <c r="P575" s="136">
        <f>O575*H575</f>
        <v>0</v>
      </c>
      <c r="Q575" s="136">
        <v>0</v>
      </c>
      <c r="R575" s="136">
        <f>Q575*H575</f>
        <v>0</v>
      </c>
      <c r="S575" s="136">
        <v>0</v>
      </c>
      <c r="T575" s="137">
        <f>S575*H575</f>
        <v>0</v>
      </c>
      <c r="AR575" s="138" t="s">
        <v>298</v>
      </c>
      <c r="AT575" s="138" t="s">
        <v>189</v>
      </c>
      <c r="AU575" s="138" t="s">
        <v>86</v>
      </c>
      <c r="AY575" s="16" t="s">
        <v>187</v>
      </c>
      <c r="BE575" s="139">
        <f>IF(N575="základní",J575,0)</f>
        <v>0</v>
      </c>
      <c r="BF575" s="139">
        <f>IF(N575="snížená",J575,0)</f>
        <v>0</v>
      </c>
      <c r="BG575" s="139">
        <f>IF(N575="zákl. přenesená",J575,0)</f>
        <v>0</v>
      </c>
      <c r="BH575" s="139">
        <f>IF(N575="sníž. přenesená",J575,0)</f>
        <v>0</v>
      </c>
      <c r="BI575" s="139">
        <f>IF(N575="nulová",J575,0)</f>
        <v>0</v>
      </c>
      <c r="BJ575" s="16" t="s">
        <v>84</v>
      </c>
      <c r="BK575" s="139">
        <f>ROUND(I575*H575,2)</f>
        <v>0</v>
      </c>
      <c r="BL575" s="16" t="s">
        <v>298</v>
      </c>
      <c r="BM575" s="138" t="s">
        <v>2672</v>
      </c>
    </row>
    <row r="576" spans="2:65" s="1" customFormat="1" ht="28.8">
      <c r="B576" s="31"/>
      <c r="D576" s="140" t="s">
        <v>196</v>
      </c>
      <c r="F576" s="141" t="s">
        <v>2673</v>
      </c>
      <c r="I576" s="142"/>
      <c r="L576" s="31"/>
      <c r="M576" s="143"/>
      <c r="T576" s="52"/>
      <c r="AT576" s="16" t="s">
        <v>196</v>
      </c>
      <c r="AU576" s="16" t="s">
        <v>86</v>
      </c>
    </row>
    <row r="577" spans="2:65" s="1" customFormat="1">
      <c r="B577" s="31"/>
      <c r="D577" s="144" t="s">
        <v>198</v>
      </c>
      <c r="F577" s="145" t="s">
        <v>2674</v>
      </c>
      <c r="I577" s="142"/>
      <c r="L577" s="31"/>
      <c r="M577" s="143"/>
      <c r="T577" s="52"/>
      <c r="AT577" s="16" t="s">
        <v>198</v>
      </c>
      <c r="AU577" s="16" t="s">
        <v>86</v>
      </c>
    </row>
    <row r="578" spans="2:65" s="11" customFormat="1" ht="22.8" customHeight="1">
      <c r="B578" s="115"/>
      <c r="D578" s="116" t="s">
        <v>75</v>
      </c>
      <c r="E578" s="125" t="s">
        <v>2675</v>
      </c>
      <c r="F578" s="125" t="s">
        <v>2676</v>
      </c>
      <c r="I578" s="118"/>
      <c r="J578" s="126">
        <f>BK578</f>
        <v>0</v>
      </c>
      <c r="L578" s="115"/>
      <c r="M578" s="120"/>
      <c r="P578" s="121">
        <f>SUM(P579:P622)</f>
        <v>0</v>
      </c>
      <c r="R578" s="121">
        <f>SUM(R579:R622)</f>
        <v>7.3951170000000011E-2</v>
      </c>
      <c r="T578" s="122">
        <f>SUM(T579:T622)</f>
        <v>0</v>
      </c>
      <c r="AR578" s="116" t="s">
        <v>86</v>
      </c>
      <c r="AT578" s="123" t="s">
        <v>75</v>
      </c>
      <c r="AU578" s="123" t="s">
        <v>84</v>
      </c>
      <c r="AY578" s="116" t="s">
        <v>187</v>
      </c>
      <c r="BK578" s="124">
        <f>SUM(BK579:BK622)</f>
        <v>0</v>
      </c>
    </row>
    <row r="579" spans="2:65" s="1" customFormat="1" ht="24.15" customHeight="1">
      <c r="B579" s="31"/>
      <c r="C579" s="127" t="s">
        <v>2016</v>
      </c>
      <c r="D579" s="127" t="s">
        <v>189</v>
      </c>
      <c r="E579" s="128" t="s">
        <v>2677</v>
      </c>
      <c r="F579" s="129" t="s">
        <v>2678</v>
      </c>
      <c r="G579" s="130" t="s">
        <v>192</v>
      </c>
      <c r="H579" s="131">
        <v>2.0569999999999999</v>
      </c>
      <c r="I579" s="132"/>
      <c r="J579" s="133">
        <f>ROUND(I579*H579,2)</f>
        <v>0</v>
      </c>
      <c r="K579" s="129" t="s">
        <v>193</v>
      </c>
      <c r="L579" s="31"/>
      <c r="M579" s="134" t="s">
        <v>19</v>
      </c>
      <c r="N579" s="135" t="s">
        <v>47</v>
      </c>
      <c r="P579" s="136">
        <f>O579*H579</f>
        <v>0</v>
      </c>
      <c r="Q579" s="136">
        <v>6.9999999999999994E-5</v>
      </c>
      <c r="R579" s="136">
        <f>Q579*H579</f>
        <v>1.4398999999999998E-4</v>
      </c>
      <c r="S579" s="136">
        <v>0</v>
      </c>
      <c r="T579" s="137">
        <f>S579*H579</f>
        <v>0</v>
      </c>
      <c r="AR579" s="138" t="s">
        <v>298</v>
      </c>
      <c r="AT579" s="138" t="s">
        <v>189</v>
      </c>
      <c r="AU579" s="138" t="s">
        <v>86</v>
      </c>
      <c r="AY579" s="16" t="s">
        <v>187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6" t="s">
        <v>84</v>
      </c>
      <c r="BK579" s="139">
        <f>ROUND(I579*H579,2)</f>
        <v>0</v>
      </c>
      <c r="BL579" s="16" t="s">
        <v>298</v>
      </c>
      <c r="BM579" s="138" t="s">
        <v>2679</v>
      </c>
    </row>
    <row r="580" spans="2:65" s="1" customFormat="1" ht="19.2">
      <c r="B580" s="31"/>
      <c r="D580" s="140" t="s">
        <v>196</v>
      </c>
      <c r="F580" s="141" t="s">
        <v>2680</v>
      </c>
      <c r="I580" s="142"/>
      <c r="L580" s="31"/>
      <c r="M580" s="143"/>
      <c r="T580" s="52"/>
      <c r="AT580" s="16" t="s">
        <v>196</v>
      </c>
      <c r="AU580" s="16" t="s">
        <v>86</v>
      </c>
    </row>
    <row r="581" spans="2:65" s="1" customFormat="1">
      <c r="B581" s="31"/>
      <c r="D581" s="144" t="s">
        <v>198</v>
      </c>
      <c r="F581" s="145" t="s">
        <v>2681</v>
      </c>
      <c r="I581" s="142"/>
      <c r="L581" s="31"/>
      <c r="M581" s="143"/>
      <c r="T581" s="52"/>
      <c r="AT581" s="16" t="s">
        <v>198</v>
      </c>
      <c r="AU581" s="16" t="s">
        <v>86</v>
      </c>
    </row>
    <row r="582" spans="2:65" s="12" customFormat="1">
      <c r="B582" s="146"/>
      <c r="D582" s="140" t="s">
        <v>200</v>
      </c>
      <c r="E582" s="147" t="s">
        <v>19</v>
      </c>
      <c r="F582" s="148" t="s">
        <v>2682</v>
      </c>
      <c r="H582" s="149">
        <v>2.0569999999999999</v>
      </c>
      <c r="I582" s="150"/>
      <c r="L582" s="146"/>
      <c r="M582" s="151"/>
      <c r="T582" s="152"/>
      <c r="AT582" s="147" t="s">
        <v>200</v>
      </c>
      <c r="AU582" s="147" t="s">
        <v>86</v>
      </c>
      <c r="AV582" s="12" t="s">
        <v>86</v>
      </c>
      <c r="AW582" s="12" t="s">
        <v>37</v>
      </c>
      <c r="AX582" s="12" t="s">
        <v>84</v>
      </c>
      <c r="AY582" s="147" t="s">
        <v>187</v>
      </c>
    </row>
    <row r="583" spans="2:65" s="1" customFormat="1" ht="24.15" customHeight="1">
      <c r="B583" s="31"/>
      <c r="C583" s="127" t="s">
        <v>1908</v>
      </c>
      <c r="D583" s="127" t="s">
        <v>189</v>
      </c>
      <c r="E583" s="128" t="s">
        <v>2683</v>
      </c>
      <c r="F583" s="129" t="s">
        <v>2684</v>
      </c>
      <c r="G583" s="130" t="s">
        <v>192</v>
      </c>
      <c r="H583" s="131">
        <v>2.0569999999999999</v>
      </c>
      <c r="I583" s="132"/>
      <c r="J583" s="133">
        <f>ROUND(I583*H583,2)</f>
        <v>0</v>
      </c>
      <c r="K583" s="129" t="s">
        <v>193</v>
      </c>
      <c r="L583" s="31"/>
      <c r="M583" s="134" t="s">
        <v>19</v>
      </c>
      <c r="N583" s="135" t="s">
        <v>47</v>
      </c>
      <c r="P583" s="136">
        <f>O583*H583</f>
        <v>0</v>
      </c>
      <c r="Q583" s="136">
        <v>1.7000000000000001E-4</v>
      </c>
      <c r="R583" s="136">
        <f>Q583*H583</f>
        <v>3.4968999999999999E-4</v>
      </c>
      <c r="S583" s="136">
        <v>0</v>
      </c>
      <c r="T583" s="137">
        <f>S583*H583</f>
        <v>0</v>
      </c>
      <c r="AR583" s="138" t="s">
        <v>298</v>
      </c>
      <c r="AT583" s="138" t="s">
        <v>189</v>
      </c>
      <c r="AU583" s="138" t="s">
        <v>86</v>
      </c>
      <c r="AY583" s="16" t="s">
        <v>187</v>
      </c>
      <c r="BE583" s="139">
        <f>IF(N583="základní",J583,0)</f>
        <v>0</v>
      </c>
      <c r="BF583" s="139">
        <f>IF(N583="snížená",J583,0)</f>
        <v>0</v>
      </c>
      <c r="BG583" s="139">
        <f>IF(N583="zákl. přenesená",J583,0)</f>
        <v>0</v>
      </c>
      <c r="BH583" s="139">
        <f>IF(N583="sníž. přenesená",J583,0)</f>
        <v>0</v>
      </c>
      <c r="BI583" s="139">
        <f>IF(N583="nulová",J583,0)</f>
        <v>0</v>
      </c>
      <c r="BJ583" s="16" t="s">
        <v>84</v>
      </c>
      <c r="BK583" s="139">
        <f>ROUND(I583*H583,2)</f>
        <v>0</v>
      </c>
      <c r="BL583" s="16" t="s">
        <v>298</v>
      </c>
      <c r="BM583" s="138" t="s">
        <v>2685</v>
      </c>
    </row>
    <row r="584" spans="2:65" s="1" customFormat="1" ht="19.2">
      <c r="B584" s="31"/>
      <c r="D584" s="140" t="s">
        <v>196</v>
      </c>
      <c r="F584" s="141" t="s">
        <v>2686</v>
      </c>
      <c r="I584" s="142"/>
      <c r="L584" s="31"/>
      <c r="M584" s="143"/>
      <c r="T584" s="52"/>
      <c r="AT584" s="16" t="s">
        <v>196</v>
      </c>
      <c r="AU584" s="16" t="s">
        <v>86</v>
      </c>
    </row>
    <row r="585" spans="2:65" s="1" customFormat="1">
      <c r="B585" s="31"/>
      <c r="D585" s="144" t="s">
        <v>198</v>
      </c>
      <c r="F585" s="145" t="s">
        <v>2687</v>
      </c>
      <c r="I585" s="142"/>
      <c r="L585" s="31"/>
      <c r="M585" s="143"/>
      <c r="T585" s="52"/>
      <c r="AT585" s="16" t="s">
        <v>198</v>
      </c>
      <c r="AU585" s="16" t="s">
        <v>86</v>
      </c>
    </row>
    <row r="586" spans="2:65" s="12" customFormat="1">
      <c r="B586" s="146"/>
      <c r="D586" s="140" t="s">
        <v>200</v>
      </c>
      <c r="E586" s="147" t="s">
        <v>19</v>
      </c>
      <c r="F586" s="148" t="s">
        <v>2682</v>
      </c>
      <c r="H586" s="149">
        <v>2.0569999999999999</v>
      </c>
      <c r="I586" s="150"/>
      <c r="L586" s="146"/>
      <c r="M586" s="151"/>
      <c r="T586" s="152"/>
      <c r="AT586" s="147" t="s">
        <v>200</v>
      </c>
      <c r="AU586" s="147" t="s">
        <v>86</v>
      </c>
      <c r="AV586" s="12" t="s">
        <v>86</v>
      </c>
      <c r="AW586" s="12" t="s">
        <v>37</v>
      </c>
      <c r="AX586" s="12" t="s">
        <v>84</v>
      </c>
      <c r="AY586" s="147" t="s">
        <v>187</v>
      </c>
    </row>
    <row r="587" spans="2:65" s="1" customFormat="1" ht="24.15" customHeight="1">
      <c r="B587" s="31"/>
      <c r="C587" s="127" t="s">
        <v>2027</v>
      </c>
      <c r="D587" s="127" t="s">
        <v>189</v>
      </c>
      <c r="E587" s="128" t="s">
        <v>2688</v>
      </c>
      <c r="F587" s="129" t="s">
        <v>2689</v>
      </c>
      <c r="G587" s="130" t="s">
        <v>192</v>
      </c>
      <c r="H587" s="131">
        <v>2.0569999999999999</v>
      </c>
      <c r="I587" s="132"/>
      <c r="J587" s="133">
        <f>ROUND(I587*H587,2)</f>
        <v>0</v>
      </c>
      <c r="K587" s="129" t="s">
        <v>193</v>
      </c>
      <c r="L587" s="31"/>
      <c r="M587" s="134" t="s">
        <v>19</v>
      </c>
      <c r="N587" s="135" t="s">
        <v>47</v>
      </c>
      <c r="P587" s="136">
        <f>O587*H587</f>
        <v>0</v>
      </c>
      <c r="Q587" s="136">
        <v>1.7000000000000001E-4</v>
      </c>
      <c r="R587" s="136">
        <f>Q587*H587</f>
        <v>3.4968999999999999E-4</v>
      </c>
      <c r="S587" s="136">
        <v>0</v>
      </c>
      <c r="T587" s="137">
        <f>S587*H587</f>
        <v>0</v>
      </c>
      <c r="AR587" s="138" t="s">
        <v>298</v>
      </c>
      <c r="AT587" s="138" t="s">
        <v>189</v>
      </c>
      <c r="AU587" s="138" t="s">
        <v>86</v>
      </c>
      <c r="AY587" s="16" t="s">
        <v>187</v>
      </c>
      <c r="BE587" s="139">
        <f>IF(N587="základní",J587,0)</f>
        <v>0</v>
      </c>
      <c r="BF587" s="139">
        <f>IF(N587="snížená",J587,0)</f>
        <v>0</v>
      </c>
      <c r="BG587" s="139">
        <f>IF(N587="zákl. přenesená",J587,0)</f>
        <v>0</v>
      </c>
      <c r="BH587" s="139">
        <f>IF(N587="sníž. přenesená",J587,0)</f>
        <v>0</v>
      </c>
      <c r="BI587" s="139">
        <f>IF(N587="nulová",J587,0)</f>
        <v>0</v>
      </c>
      <c r="BJ587" s="16" t="s">
        <v>84</v>
      </c>
      <c r="BK587" s="139">
        <f>ROUND(I587*H587,2)</f>
        <v>0</v>
      </c>
      <c r="BL587" s="16" t="s">
        <v>298</v>
      </c>
      <c r="BM587" s="138" t="s">
        <v>2690</v>
      </c>
    </row>
    <row r="588" spans="2:65" s="1" customFormat="1">
      <c r="B588" s="31"/>
      <c r="D588" s="140" t="s">
        <v>196</v>
      </c>
      <c r="F588" s="141" t="s">
        <v>2691</v>
      </c>
      <c r="I588" s="142"/>
      <c r="L588" s="31"/>
      <c r="M588" s="143"/>
      <c r="T588" s="52"/>
      <c r="AT588" s="16" t="s">
        <v>196</v>
      </c>
      <c r="AU588" s="16" t="s">
        <v>86</v>
      </c>
    </row>
    <row r="589" spans="2:65" s="1" customFormat="1">
      <c r="B589" s="31"/>
      <c r="D589" s="144" t="s">
        <v>198</v>
      </c>
      <c r="F589" s="145" t="s">
        <v>2692</v>
      </c>
      <c r="I589" s="142"/>
      <c r="L589" s="31"/>
      <c r="M589" s="143"/>
      <c r="T589" s="52"/>
      <c r="AT589" s="16" t="s">
        <v>198</v>
      </c>
      <c r="AU589" s="16" t="s">
        <v>86</v>
      </c>
    </row>
    <row r="590" spans="2:65" s="12" customFormat="1">
      <c r="B590" s="146"/>
      <c r="D590" s="140" t="s">
        <v>200</v>
      </c>
      <c r="E590" s="147" t="s">
        <v>19</v>
      </c>
      <c r="F590" s="148" t="s">
        <v>2682</v>
      </c>
      <c r="H590" s="149">
        <v>2.0569999999999999</v>
      </c>
      <c r="I590" s="150"/>
      <c r="L590" s="146"/>
      <c r="M590" s="151"/>
      <c r="T590" s="152"/>
      <c r="AT590" s="147" t="s">
        <v>200</v>
      </c>
      <c r="AU590" s="147" t="s">
        <v>86</v>
      </c>
      <c r="AV590" s="12" t="s">
        <v>86</v>
      </c>
      <c r="AW590" s="12" t="s">
        <v>37</v>
      </c>
      <c r="AX590" s="12" t="s">
        <v>84</v>
      </c>
      <c r="AY590" s="147" t="s">
        <v>187</v>
      </c>
    </row>
    <row r="591" spans="2:65" s="1" customFormat="1" ht="24.15" customHeight="1">
      <c r="B591" s="31"/>
      <c r="C591" s="127" t="s">
        <v>2693</v>
      </c>
      <c r="D591" s="127" t="s">
        <v>189</v>
      </c>
      <c r="E591" s="128" t="s">
        <v>2694</v>
      </c>
      <c r="F591" s="129" t="s">
        <v>2695</v>
      </c>
      <c r="G591" s="130" t="s">
        <v>192</v>
      </c>
      <c r="H591" s="131">
        <v>2.0569999999999999</v>
      </c>
      <c r="I591" s="132"/>
      <c r="J591" s="133">
        <f>ROUND(I591*H591,2)</f>
        <v>0</v>
      </c>
      <c r="K591" s="129" t="s">
        <v>193</v>
      </c>
      <c r="L591" s="31"/>
      <c r="M591" s="134" t="s">
        <v>19</v>
      </c>
      <c r="N591" s="135" t="s">
        <v>47</v>
      </c>
      <c r="P591" s="136">
        <f>O591*H591</f>
        <v>0</v>
      </c>
      <c r="Q591" s="136">
        <v>1.7000000000000001E-4</v>
      </c>
      <c r="R591" s="136">
        <f>Q591*H591</f>
        <v>3.4968999999999999E-4</v>
      </c>
      <c r="S591" s="136">
        <v>0</v>
      </c>
      <c r="T591" s="137">
        <f>S591*H591</f>
        <v>0</v>
      </c>
      <c r="AR591" s="138" t="s">
        <v>298</v>
      </c>
      <c r="AT591" s="138" t="s">
        <v>189</v>
      </c>
      <c r="AU591" s="138" t="s">
        <v>86</v>
      </c>
      <c r="AY591" s="16" t="s">
        <v>187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6" t="s">
        <v>84</v>
      </c>
      <c r="BK591" s="139">
        <f>ROUND(I591*H591,2)</f>
        <v>0</v>
      </c>
      <c r="BL591" s="16" t="s">
        <v>298</v>
      </c>
      <c r="BM591" s="138" t="s">
        <v>2696</v>
      </c>
    </row>
    <row r="592" spans="2:65" s="1" customFormat="1" ht="19.2">
      <c r="B592" s="31"/>
      <c r="D592" s="140" t="s">
        <v>196</v>
      </c>
      <c r="F592" s="141" t="s">
        <v>2697</v>
      </c>
      <c r="I592" s="142"/>
      <c r="L592" s="31"/>
      <c r="M592" s="143"/>
      <c r="T592" s="52"/>
      <c r="AT592" s="16" t="s">
        <v>196</v>
      </c>
      <c r="AU592" s="16" t="s">
        <v>86</v>
      </c>
    </row>
    <row r="593" spans="2:65" s="1" customFormat="1">
      <c r="B593" s="31"/>
      <c r="D593" s="144" t="s">
        <v>198</v>
      </c>
      <c r="F593" s="145" t="s">
        <v>2698</v>
      </c>
      <c r="I593" s="142"/>
      <c r="L593" s="31"/>
      <c r="M593" s="143"/>
      <c r="T593" s="52"/>
      <c r="AT593" s="16" t="s">
        <v>198</v>
      </c>
      <c r="AU593" s="16" t="s">
        <v>86</v>
      </c>
    </row>
    <row r="594" spans="2:65" s="12" customFormat="1">
      <c r="B594" s="146"/>
      <c r="D594" s="140" t="s">
        <v>200</v>
      </c>
      <c r="E594" s="147" t="s">
        <v>19</v>
      </c>
      <c r="F594" s="148" t="s">
        <v>2682</v>
      </c>
      <c r="H594" s="149">
        <v>2.0569999999999999</v>
      </c>
      <c r="I594" s="150"/>
      <c r="L594" s="146"/>
      <c r="M594" s="151"/>
      <c r="T594" s="152"/>
      <c r="AT594" s="147" t="s">
        <v>200</v>
      </c>
      <c r="AU594" s="147" t="s">
        <v>86</v>
      </c>
      <c r="AV594" s="12" t="s">
        <v>86</v>
      </c>
      <c r="AW594" s="12" t="s">
        <v>37</v>
      </c>
      <c r="AX594" s="12" t="s">
        <v>84</v>
      </c>
      <c r="AY594" s="147" t="s">
        <v>187</v>
      </c>
    </row>
    <row r="595" spans="2:65" s="1" customFormat="1" ht="24.15" customHeight="1">
      <c r="B595" s="31"/>
      <c r="C595" s="127" t="s">
        <v>2699</v>
      </c>
      <c r="D595" s="127" t="s">
        <v>189</v>
      </c>
      <c r="E595" s="128" t="s">
        <v>2700</v>
      </c>
      <c r="F595" s="129" t="s">
        <v>2701</v>
      </c>
      <c r="G595" s="130" t="s">
        <v>192</v>
      </c>
      <c r="H595" s="131">
        <v>70.972999999999999</v>
      </c>
      <c r="I595" s="132"/>
      <c r="J595" s="133">
        <f>ROUND(I595*H595,2)</f>
        <v>0</v>
      </c>
      <c r="K595" s="129" t="s">
        <v>193</v>
      </c>
      <c r="L595" s="31"/>
      <c r="M595" s="134" t="s">
        <v>19</v>
      </c>
      <c r="N595" s="135" t="s">
        <v>47</v>
      </c>
      <c r="P595" s="136">
        <f>O595*H595</f>
        <v>0</v>
      </c>
      <c r="Q595" s="136">
        <v>1.3999999999999999E-4</v>
      </c>
      <c r="R595" s="136">
        <f>Q595*H595</f>
        <v>9.9362199999999991E-3</v>
      </c>
      <c r="S595" s="136">
        <v>0</v>
      </c>
      <c r="T595" s="137">
        <f>S595*H595</f>
        <v>0</v>
      </c>
      <c r="AR595" s="138" t="s">
        <v>298</v>
      </c>
      <c r="AT595" s="138" t="s">
        <v>189</v>
      </c>
      <c r="AU595" s="138" t="s">
        <v>86</v>
      </c>
      <c r="AY595" s="16" t="s">
        <v>187</v>
      </c>
      <c r="BE595" s="139">
        <f>IF(N595="základní",J595,0)</f>
        <v>0</v>
      </c>
      <c r="BF595" s="139">
        <f>IF(N595="snížená",J595,0)</f>
        <v>0</v>
      </c>
      <c r="BG595" s="139">
        <f>IF(N595="zákl. přenesená",J595,0)</f>
        <v>0</v>
      </c>
      <c r="BH595" s="139">
        <f>IF(N595="sníž. přenesená",J595,0)</f>
        <v>0</v>
      </c>
      <c r="BI595" s="139">
        <f>IF(N595="nulová",J595,0)</f>
        <v>0</v>
      </c>
      <c r="BJ595" s="16" t="s">
        <v>84</v>
      </c>
      <c r="BK595" s="139">
        <f>ROUND(I595*H595,2)</f>
        <v>0</v>
      </c>
      <c r="BL595" s="16" t="s">
        <v>298</v>
      </c>
      <c r="BM595" s="138" t="s">
        <v>2702</v>
      </c>
    </row>
    <row r="596" spans="2:65" s="1" customFormat="1" ht="19.2">
      <c r="B596" s="31"/>
      <c r="D596" s="140" t="s">
        <v>196</v>
      </c>
      <c r="F596" s="141" t="s">
        <v>2703</v>
      </c>
      <c r="I596" s="142"/>
      <c r="L596" s="31"/>
      <c r="M596" s="143"/>
      <c r="T596" s="52"/>
      <c r="AT596" s="16" t="s">
        <v>196</v>
      </c>
      <c r="AU596" s="16" t="s">
        <v>86</v>
      </c>
    </row>
    <row r="597" spans="2:65" s="1" customFormat="1">
      <c r="B597" s="31"/>
      <c r="D597" s="144" t="s">
        <v>198</v>
      </c>
      <c r="F597" s="145" t="s">
        <v>2704</v>
      </c>
      <c r="I597" s="142"/>
      <c r="L597" s="31"/>
      <c r="M597" s="143"/>
      <c r="T597" s="52"/>
      <c r="AT597" s="16" t="s">
        <v>198</v>
      </c>
      <c r="AU597" s="16" t="s">
        <v>86</v>
      </c>
    </row>
    <row r="598" spans="2:65" s="12" customFormat="1">
      <c r="B598" s="146"/>
      <c r="D598" s="140" t="s">
        <v>200</v>
      </c>
      <c r="E598" s="147" t="s">
        <v>19</v>
      </c>
      <c r="F598" s="148" t="s">
        <v>2228</v>
      </c>
      <c r="H598" s="149">
        <v>70.972999999999999</v>
      </c>
      <c r="I598" s="150"/>
      <c r="L598" s="146"/>
      <c r="M598" s="151"/>
      <c r="T598" s="152"/>
      <c r="AT598" s="147" t="s">
        <v>200</v>
      </c>
      <c r="AU598" s="147" t="s">
        <v>86</v>
      </c>
      <c r="AV598" s="12" t="s">
        <v>86</v>
      </c>
      <c r="AW598" s="12" t="s">
        <v>37</v>
      </c>
      <c r="AX598" s="12" t="s">
        <v>84</v>
      </c>
      <c r="AY598" s="147" t="s">
        <v>187</v>
      </c>
    </row>
    <row r="599" spans="2:65" s="1" customFormat="1" ht="24.15" customHeight="1">
      <c r="B599" s="31"/>
      <c r="C599" s="127" t="s">
        <v>2705</v>
      </c>
      <c r="D599" s="127" t="s">
        <v>189</v>
      </c>
      <c r="E599" s="128" t="s">
        <v>2706</v>
      </c>
      <c r="F599" s="129" t="s">
        <v>2707</v>
      </c>
      <c r="G599" s="130" t="s">
        <v>192</v>
      </c>
      <c r="H599" s="131">
        <v>70.972999999999999</v>
      </c>
      <c r="I599" s="132"/>
      <c r="J599" s="133">
        <f>ROUND(I599*H599,2)</f>
        <v>0</v>
      </c>
      <c r="K599" s="129" t="s">
        <v>193</v>
      </c>
      <c r="L599" s="31"/>
      <c r="M599" s="134" t="s">
        <v>19</v>
      </c>
      <c r="N599" s="135" t="s">
        <v>47</v>
      </c>
      <c r="P599" s="136">
        <f>O599*H599</f>
        <v>0</v>
      </c>
      <c r="Q599" s="136">
        <v>7.2000000000000005E-4</v>
      </c>
      <c r="R599" s="136">
        <f>Q599*H599</f>
        <v>5.1100560000000003E-2</v>
      </c>
      <c r="S599" s="136">
        <v>0</v>
      </c>
      <c r="T599" s="137">
        <f>S599*H599</f>
        <v>0</v>
      </c>
      <c r="AR599" s="138" t="s">
        <v>298</v>
      </c>
      <c r="AT599" s="138" t="s">
        <v>189</v>
      </c>
      <c r="AU599" s="138" t="s">
        <v>86</v>
      </c>
      <c r="AY599" s="16" t="s">
        <v>187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6" t="s">
        <v>84</v>
      </c>
      <c r="BK599" s="139">
        <f>ROUND(I599*H599,2)</f>
        <v>0</v>
      </c>
      <c r="BL599" s="16" t="s">
        <v>298</v>
      </c>
      <c r="BM599" s="138" t="s">
        <v>2708</v>
      </c>
    </row>
    <row r="600" spans="2:65" s="1" customFormat="1" ht="28.8">
      <c r="B600" s="31"/>
      <c r="D600" s="140" t="s">
        <v>196</v>
      </c>
      <c r="F600" s="141" t="s">
        <v>2709</v>
      </c>
      <c r="I600" s="142"/>
      <c r="L600" s="31"/>
      <c r="M600" s="143"/>
      <c r="T600" s="52"/>
      <c r="AT600" s="16" t="s">
        <v>196</v>
      </c>
      <c r="AU600" s="16" t="s">
        <v>86</v>
      </c>
    </row>
    <row r="601" spans="2:65" s="1" customFormat="1">
      <c r="B601" s="31"/>
      <c r="D601" s="144" t="s">
        <v>198</v>
      </c>
      <c r="F601" s="145" t="s">
        <v>2710</v>
      </c>
      <c r="I601" s="142"/>
      <c r="L601" s="31"/>
      <c r="M601" s="143"/>
      <c r="T601" s="52"/>
      <c r="AT601" s="16" t="s">
        <v>198</v>
      </c>
      <c r="AU601" s="16" t="s">
        <v>86</v>
      </c>
    </row>
    <row r="602" spans="2:65" s="12" customFormat="1">
      <c r="B602" s="146"/>
      <c r="D602" s="140" t="s">
        <v>200</v>
      </c>
      <c r="E602" s="147" t="s">
        <v>19</v>
      </c>
      <c r="F602" s="148" t="s">
        <v>2228</v>
      </c>
      <c r="H602" s="149">
        <v>70.972999999999999</v>
      </c>
      <c r="I602" s="150"/>
      <c r="L602" s="146"/>
      <c r="M602" s="151"/>
      <c r="T602" s="152"/>
      <c r="AT602" s="147" t="s">
        <v>200</v>
      </c>
      <c r="AU602" s="147" t="s">
        <v>86</v>
      </c>
      <c r="AV602" s="12" t="s">
        <v>86</v>
      </c>
      <c r="AW602" s="12" t="s">
        <v>37</v>
      </c>
      <c r="AX602" s="12" t="s">
        <v>84</v>
      </c>
      <c r="AY602" s="147" t="s">
        <v>187</v>
      </c>
    </row>
    <row r="603" spans="2:65" s="1" customFormat="1" ht="24.15" customHeight="1">
      <c r="B603" s="31"/>
      <c r="C603" s="127" t="s">
        <v>2711</v>
      </c>
      <c r="D603" s="127" t="s">
        <v>189</v>
      </c>
      <c r="E603" s="128" t="s">
        <v>2712</v>
      </c>
      <c r="F603" s="129" t="s">
        <v>2713</v>
      </c>
      <c r="G603" s="130" t="s">
        <v>192</v>
      </c>
      <c r="H603" s="131">
        <v>70.972999999999999</v>
      </c>
      <c r="I603" s="132"/>
      <c r="J603" s="133">
        <f>ROUND(I603*H603,2)</f>
        <v>0</v>
      </c>
      <c r="K603" s="129" t="s">
        <v>193</v>
      </c>
      <c r="L603" s="31"/>
      <c r="M603" s="134" t="s">
        <v>19</v>
      </c>
      <c r="N603" s="135" t="s">
        <v>47</v>
      </c>
      <c r="P603" s="136">
        <f>O603*H603</f>
        <v>0</v>
      </c>
      <c r="Q603" s="136">
        <v>1.0000000000000001E-5</v>
      </c>
      <c r="R603" s="136">
        <f>Q603*H603</f>
        <v>7.0973E-4</v>
      </c>
      <c r="S603" s="136">
        <v>0</v>
      </c>
      <c r="T603" s="137">
        <f>S603*H603</f>
        <v>0</v>
      </c>
      <c r="AR603" s="138" t="s">
        <v>298</v>
      </c>
      <c r="AT603" s="138" t="s">
        <v>189</v>
      </c>
      <c r="AU603" s="138" t="s">
        <v>86</v>
      </c>
      <c r="AY603" s="16" t="s">
        <v>187</v>
      </c>
      <c r="BE603" s="139">
        <f>IF(N603="základní",J603,0)</f>
        <v>0</v>
      </c>
      <c r="BF603" s="139">
        <f>IF(N603="snížená",J603,0)</f>
        <v>0</v>
      </c>
      <c r="BG603" s="139">
        <f>IF(N603="zákl. přenesená",J603,0)</f>
        <v>0</v>
      </c>
      <c r="BH603" s="139">
        <f>IF(N603="sníž. přenesená",J603,0)</f>
        <v>0</v>
      </c>
      <c r="BI603" s="139">
        <f>IF(N603="nulová",J603,0)</f>
        <v>0</v>
      </c>
      <c r="BJ603" s="16" t="s">
        <v>84</v>
      </c>
      <c r="BK603" s="139">
        <f>ROUND(I603*H603,2)</f>
        <v>0</v>
      </c>
      <c r="BL603" s="16" t="s">
        <v>298</v>
      </c>
      <c r="BM603" s="138" t="s">
        <v>2714</v>
      </c>
    </row>
    <row r="604" spans="2:65" s="1" customFormat="1" ht="19.2">
      <c r="B604" s="31"/>
      <c r="D604" s="140" t="s">
        <v>196</v>
      </c>
      <c r="F604" s="141" t="s">
        <v>2715</v>
      </c>
      <c r="I604" s="142"/>
      <c r="L604" s="31"/>
      <c r="M604" s="143"/>
      <c r="T604" s="52"/>
      <c r="AT604" s="16" t="s">
        <v>196</v>
      </c>
      <c r="AU604" s="16" t="s">
        <v>86</v>
      </c>
    </row>
    <row r="605" spans="2:65" s="1" customFormat="1">
      <c r="B605" s="31"/>
      <c r="D605" s="144" t="s">
        <v>198</v>
      </c>
      <c r="F605" s="145" t="s">
        <v>2716</v>
      </c>
      <c r="I605" s="142"/>
      <c r="L605" s="31"/>
      <c r="M605" s="143"/>
      <c r="T605" s="52"/>
      <c r="AT605" s="16" t="s">
        <v>198</v>
      </c>
      <c r="AU605" s="16" t="s">
        <v>86</v>
      </c>
    </row>
    <row r="606" spans="2:65" s="12" customFormat="1">
      <c r="B606" s="146"/>
      <c r="D606" s="140" t="s">
        <v>200</v>
      </c>
      <c r="E606" s="147" t="s">
        <v>19</v>
      </c>
      <c r="F606" s="148" t="s">
        <v>2228</v>
      </c>
      <c r="H606" s="149">
        <v>70.972999999999999</v>
      </c>
      <c r="I606" s="150"/>
      <c r="L606" s="146"/>
      <c r="M606" s="151"/>
      <c r="T606" s="152"/>
      <c r="AT606" s="147" t="s">
        <v>200</v>
      </c>
      <c r="AU606" s="147" t="s">
        <v>86</v>
      </c>
      <c r="AV606" s="12" t="s">
        <v>86</v>
      </c>
      <c r="AW606" s="12" t="s">
        <v>37</v>
      </c>
      <c r="AX606" s="12" t="s">
        <v>84</v>
      </c>
      <c r="AY606" s="147" t="s">
        <v>187</v>
      </c>
    </row>
    <row r="607" spans="2:65" s="1" customFormat="1" ht="21.75" customHeight="1">
      <c r="B607" s="31"/>
      <c r="C607" s="127" t="s">
        <v>2717</v>
      </c>
      <c r="D607" s="127" t="s">
        <v>189</v>
      </c>
      <c r="E607" s="128" t="s">
        <v>2718</v>
      </c>
      <c r="F607" s="129" t="s">
        <v>2719</v>
      </c>
      <c r="G607" s="130" t="s">
        <v>192</v>
      </c>
      <c r="H607" s="131">
        <v>11.2</v>
      </c>
      <c r="I607" s="132"/>
      <c r="J607" s="133">
        <f>ROUND(I607*H607,2)</f>
        <v>0</v>
      </c>
      <c r="K607" s="129" t="s">
        <v>193</v>
      </c>
      <c r="L607" s="31"/>
      <c r="M607" s="134" t="s">
        <v>19</v>
      </c>
      <c r="N607" s="135" t="s">
        <v>47</v>
      </c>
      <c r="P607" s="136">
        <f>O607*H607</f>
        <v>0</v>
      </c>
      <c r="Q607" s="136">
        <v>0</v>
      </c>
      <c r="R607" s="136">
        <f>Q607*H607</f>
        <v>0</v>
      </c>
      <c r="S607" s="136">
        <v>0</v>
      </c>
      <c r="T607" s="137">
        <f>S607*H607</f>
        <v>0</v>
      </c>
      <c r="AR607" s="138" t="s">
        <v>298</v>
      </c>
      <c r="AT607" s="138" t="s">
        <v>189</v>
      </c>
      <c r="AU607" s="138" t="s">
        <v>86</v>
      </c>
      <c r="AY607" s="16" t="s">
        <v>187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6" t="s">
        <v>84</v>
      </c>
      <c r="BK607" s="139">
        <f>ROUND(I607*H607,2)</f>
        <v>0</v>
      </c>
      <c r="BL607" s="16" t="s">
        <v>298</v>
      </c>
      <c r="BM607" s="138" t="s">
        <v>2720</v>
      </c>
    </row>
    <row r="608" spans="2:65" s="1" customFormat="1" ht="19.2">
      <c r="B608" s="31"/>
      <c r="D608" s="140" t="s">
        <v>196</v>
      </c>
      <c r="F608" s="141" t="s">
        <v>2721</v>
      </c>
      <c r="I608" s="142"/>
      <c r="L608" s="31"/>
      <c r="M608" s="143"/>
      <c r="T608" s="52"/>
      <c r="AT608" s="16" t="s">
        <v>196</v>
      </c>
      <c r="AU608" s="16" t="s">
        <v>86</v>
      </c>
    </row>
    <row r="609" spans="2:65" s="1" customFormat="1">
      <c r="B609" s="31"/>
      <c r="D609" s="144" t="s">
        <v>198</v>
      </c>
      <c r="F609" s="145" t="s">
        <v>2722</v>
      </c>
      <c r="I609" s="142"/>
      <c r="L609" s="31"/>
      <c r="M609" s="143"/>
      <c r="T609" s="52"/>
      <c r="AT609" s="16" t="s">
        <v>198</v>
      </c>
      <c r="AU609" s="16" t="s">
        <v>86</v>
      </c>
    </row>
    <row r="610" spans="2:65" s="12" customFormat="1">
      <c r="B610" s="146"/>
      <c r="D610" s="140" t="s">
        <v>200</v>
      </c>
      <c r="E610" s="147" t="s">
        <v>19</v>
      </c>
      <c r="F610" s="148" t="s">
        <v>2206</v>
      </c>
      <c r="H610" s="149">
        <v>11.2</v>
      </c>
      <c r="I610" s="150"/>
      <c r="L610" s="146"/>
      <c r="M610" s="151"/>
      <c r="T610" s="152"/>
      <c r="AT610" s="147" t="s">
        <v>200</v>
      </c>
      <c r="AU610" s="147" t="s">
        <v>86</v>
      </c>
      <c r="AV610" s="12" t="s">
        <v>86</v>
      </c>
      <c r="AW610" s="12" t="s">
        <v>37</v>
      </c>
      <c r="AX610" s="12" t="s">
        <v>84</v>
      </c>
      <c r="AY610" s="147" t="s">
        <v>187</v>
      </c>
    </row>
    <row r="611" spans="2:65" s="1" customFormat="1" ht="21.75" customHeight="1">
      <c r="B611" s="31"/>
      <c r="C611" s="127" t="s">
        <v>2723</v>
      </c>
      <c r="D611" s="127" t="s">
        <v>189</v>
      </c>
      <c r="E611" s="128" t="s">
        <v>2724</v>
      </c>
      <c r="F611" s="129" t="s">
        <v>2725</v>
      </c>
      <c r="G611" s="130" t="s">
        <v>192</v>
      </c>
      <c r="H611" s="131">
        <v>17.32</v>
      </c>
      <c r="I611" s="132"/>
      <c r="J611" s="133">
        <f>ROUND(I611*H611,2)</f>
        <v>0</v>
      </c>
      <c r="K611" s="129" t="s">
        <v>193</v>
      </c>
      <c r="L611" s="31"/>
      <c r="M611" s="134" t="s">
        <v>19</v>
      </c>
      <c r="N611" s="135" t="s">
        <v>47</v>
      </c>
      <c r="P611" s="136">
        <f>O611*H611</f>
        <v>0</v>
      </c>
      <c r="Q611" s="136">
        <v>2.5000000000000001E-4</v>
      </c>
      <c r="R611" s="136">
        <f>Q611*H611</f>
        <v>4.3300000000000005E-3</v>
      </c>
      <c r="S611" s="136">
        <v>0</v>
      </c>
      <c r="T611" s="137">
        <f>S611*H611</f>
        <v>0</v>
      </c>
      <c r="AR611" s="138" t="s">
        <v>298</v>
      </c>
      <c r="AT611" s="138" t="s">
        <v>189</v>
      </c>
      <c r="AU611" s="138" t="s">
        <v>86</v>
      </c>
      <c r="AY611" s="16" t="s">
        <v>187</v>
      </c>
      <c r="BE611" s="139">
        <f>IF(N611="základní",J611,0)</f>
        <v>0</v>
      </c>
      <c r="BF611" s="139">
        <f>IF(N611="snížená",J611,0)</f>
        <v>0</v>
      </c>
      <c r="BG611" s="139">
        <f>IF(N611="zákl. přenesená",J611,0)</f>
        <v>0</v>
      </c>
      <c r="BH611" s="139">
        <f>IF(N611="sníž. přenesená",J611,0)</f>
        <v>0</v>
      </c>
      <c r="BI611" s="139">
        <f>IF(N611="nulová",J611,0)</f>
        <v>0</v>
      </c>
      <c r="BJ611" s="16" t="s">
        <v>84</v>
      </c>
      <c r="BK611" s="139">
        <f>ROUND(I611*H611,2)</f>
        <v>0</v>
      </c>
      <c r="BL611" s="16" t="s">
        <v>298</v>
      </c>
      <c r="BM611" s="138" t="s">
        <v>2726</v>
      </c>
    </row>
    <row r="612" spans="2:65" s="1" customFormat="1">
      <c r="B612" s="31"/>
      <c r="D612" s="140" t="s">
        <v>196</v>
      </c>
      <c r="F612" s="141" t="s">
        <v>2727</v>
      </c>
      <c r="I612" s="142"/>
      <c r="L612" s="31"/>
      <c r="M612" s="143"/>
      <c r="T612" s="52"/>
      <c r="AT612" s="16" t="s">
        <v>196</v>
      </c>
      <c r="AU612" s="16" t="s">
        <v>86</v>
      </c>
    </row>
    <row r="613" spans="2:65" s="1" customFormat="1">
      <c r="B613" s="31"/>
      <c r="D613" s="144" t="s">
        <v>198</v>
      </c>
      <c r="F613" s="145" t="s">
        <v>2728</v>
      </c>
      <c r="I613" s="142"/>
      <c r="L613" s="31"/>
      <c r="M613" s="143"/>
      <c r="T613" s="52"/>
      <c r="AT613" s="16" t="s">
        <v>198</v>
      </c>
      <c r="AU613" s="16" t="s">
        <v>86</v>
      </c>
    </row>
    <row r="614" spans="2:65" s="12" customFormat="1">
      <c r="B614" s="146"/>
      <c r="D614" s="140" t="s">
        <v>200</v>
      </c>
      <c r="E614" s="147" t="s">
        <v>19</v>
      </c>
      <c r="F614" s="148" t="s">
        <v>2729</v>
      </c>
      <c r="H614" s="149">
        <v>17.32</v>
      </c>
      <c r="I614" s="150"/>
      <c r="L614" s="146"/>
      <c r="M614" s="151"/>
      <c r="T614" s="152"/>
      <c r="AT614" s="147" t="s">
        <v>200</v>
      </c>
      <c r="AU614" s="147" t="s">
        <v>86</v>
      </c>
      <c r="AV614" s="12" t="s">
        <v>86</v>
      </c>
      <c r="AW614" s="12" t="s">
        <v>37</v>
      </c>
      <c r="AX614" s="12" t="s">
        <v>84</v>
      </c>
      <c r="AY614" s="147" t="s">
        <v>187</v>
      </c>
    </row>
    <row r="615" spans="2:65" s="1" customFormat="1" ht="21.75" customHeight="1">
      <c r="B615" s="31"/>
      <c r="C615" s="127" t="s">
        <v>2730</v>
      </c>
      <c r="D615" s="127" t="s">
        <v>189</v>
      </c>
      <c r="E615" s="128" t="s">
        <v>2731</v>
      </c>
      <c r="F615" s="129" t="s">
        <v>2732</v>
      </c>
      <c r="G615" s="130" t="s">
        <v>192</v>
      </c>
      <c r="H615" s="131">
        <v>17.32</v>
      </c>
      <c r="I615" s="132"/>
      <c r="J615" s="133">
        <f>ROUND(I615*H615,2)</f>
        <v>0</v>
      </c>
      <c r="K615" s="129" t="s">
        <v>193</v>
      </c>
      <c r="L615" s="31"/>
      <c r="M615" s="134" t="s">
        <v>19</v>
      </c>
      <c r="N615" s="135" t="s">
        <v>47</v>
      </c>
      <c r="P615" s="136">
        <f>O615*H615</f>
        <v>0</v>
      </c>
      <c r="Q615" s="136">
        <v>3.8000000000000002E-4</v>
      </c>
      <c r="R615" s="136">
        <f>Q615*H615</f>
        <v>6.5816000000000008E-3</v>
      </c>
      <c r="S615" s="136">
        <v>0</v>
      </c>
      <c r="T615" s="137">
        <f>S615*H615</f>
        <v>0</v>
      </c>
      <c r="AR615" s="138" t="s">
        <v>298</v>
      </c>
      <c r="AT615" s="138" t="s">
        <v>189</v>
      </c>
      <c r="AU615" s="138" t="s">
        <v>86</v>
      </c>
      <c r="AY615" s="16" t="s">
        <v>187</v>
      </c>
      <c r="BE615" s="139">
        <f>IF(N615="základní",J615,0)</f>
        <v>0</v>
      </c>
      <c r="BF615" s="139">
        <f>IF(N615="snížená",J615,0)</f>
        <v>0</v>
      </c>
      <c r="BG615" s="139">
        <f>IF(N615="zákl. přenesená",J615,0)</f>
        <v>0</v>
      </c>
      <c r="BH615" s="139">
        <f>IF(N615="sníž. přenesená",J615,0)</f>
        <v>0</v>
      </c>
      <c r="BI615" s="139">
        <f>IF(N615="nulová",J615,0)</f>
        <v>0</v>
      </c>
      <c r="BJ615" s="16" t="s">
        <v>84</v>
      </c>
      <c r="BK615" s="139">
        <f>ROUND(I615*H615,2)</f>
        <v>0</v>
      </c>
      <c r="BL615" s="16" t="s">
        <v>298</v>
      </c>
      <c r="BM615" s="138" t="s">
        <v>2733</v>
      </c>
    </row>
    <row r="616" spans="2:65" s="1" customFormat="1" ht="19.2">
      <c r="B616" s="31"/>
      <c r="D616" s="140" t="s">
        <v>196</v>
      </c>
      <c r="F616" s="141" t="s">
        <v>2734</v>
      </c>
      <c r="I616" s="142"/>
      <c r="L616" s="31"/>
      <c r="M616" s="143"/>
      <c r="T616" s="52"/>
      <c r="AT616" s="16" t="s">
        <v>196</v>
      </c>
      <c r="AU616" s="16" t="s">
        <v>86</v>
      </c>
    </row>
    <row r="617" spans="2:65" s="1" customFormat="1">
      <c r="B617" s="31"/>
      <c r="D617" s="144" t="s">
        <v>198</v>
      </c>
      <c r="F617" s="145" t="s">
        <v>2735</v>
      </c>
      <c r="I617" s="142"/>
      <c r="L617" s="31"/>
      <c r="M617" s="143"/>
      <c r="T617" s="52"/>
      <c r="AT617" s="16" t="s">
        <v>198</v>
      </c>
      <c r="AU617" s="16" t="s">
        <v>86</v>
      </c>
    </row>
    <row r="618" spans="2:65" s="12" customFormat="1">
      <c r="B618" s="146"/>
      <c r="D618" s="140" t="s">
        <v>200</v>
      </c>
      <c r="E618" s="147" t="s">
        <v>19</v>
      </c>
      <c r="F618" s="148" t="s">
        <v>2729</v>
      </c>
      <c r="H618" s="149">
        <v>17.32</v>
      </c>
      <c r="I618" s="150"/>
      <c r="L618" s="146"/>
      <c r="M618" s="151"/>
      <c r="T618" s="152"/>
      <c r="AT618" s="147" t="s">
        <v>200</v>
      </c>
      <c r="AU618" s="147" t="s">
        <v>86</v>
      </c>
      <c r="AV618" s="12" t="s">
        <v>86</v>
      </c>
      <c r="AW618" s="12" t="s">
        <v>37</v>
      </c>
      <c r="AX618" s="12" t="s">
        <v>84</v>
      </c>
      <c r="AY618" s="147" t="s">
        <v>187</v>
      </c>
    </row>
    <row r="619" spans="2:65" s="1" customFormat="1" ht="24.15" customHeight="1">
      <c r="B619" s="31"/>
      <c r="C619" s="127" t="s">
        <v>2736</v>
      </c>
      <c r="D619" s="127" t="s">
        <v>189</v>
      </c>
      <c r="E619" s="128" t="s">
        <v>2737</v>
      </c>
      <c r="F619" s="129" t="s">
        <v>2738</v>
      </c>
      <c r="G619" s="130" t="s">
        <v>460</v>
      </c>
      <c r="H619" s="131">
        <v>5</v>
      </c>
      <c r="I619" s="132"/>
      <c r="J619" s="133">
        <f>ROUND(I619*H619,2)</f>
        <v>0</v>
      </c>
      <c r="K619" s="129" t="s">
        <v>193</v>
      </c>
      <c r="L619" s="31"/>
      <c r="M619" s="134" t="s">
        <v>19</v>
      </c>
      <c r="N619" s="135" t="s">
        <v>47</v>
      </c>
      <c r="P619" s="136">
        <f>O619*H619</f>
        <v>0</v>
      </c>
      <c r="Q619" s="136">
        <v>2.0000000000000002E-5</v>
      </c>
      <c r="R619" s="136">
        <f>Q619*H619</f>
        <v>1E-4</v>
      </c>
      <c r="S619" s="136">
        <v>0</v>
      </c>
      <c r="T619" s="137">
        <f>S619*H619</f>
        <v>0</v>
      </c>
      <c r="AR619" s="138" t="s">
        <v>298</v>
      </c>
      <c r="AT619" s="138" t="s">
        <v>189</v>
      </c>
      <c r="AU619" s="138" t="s">
        <v>86</v>
      </c>
      <c r="AY619" s="16" t="s">
        <v>187</v>
      </c>
      <c r="BE619" s="139">
        <f>IF(N619="základní",J619,0)</f>
        <v>0</v>
      </c>
      <c r="BF619" s="139">
        <f>IF(N619="snížená",J619,0)</f>
        <v>0</v>
      </c>
      <c r="BG619" s="139">
        <f>IF(N619="zákl. přenesená",J619,0)</f>
        <v>0</v>
      </c>
      <c r="BH619" s="139">
        <f>IF(N619="sníž. přenesená",J619,0)</f>
        <v>0</v>
      </c>
      <c r="BI619" s="139">
        <f>IF(N619="nulová",J619,0)</f>
        <v>0</v>
      </c>
      <c r="BJ619" s="16" t="s">
        <v>84</v>
      </c>
      <c r="BK619" s="139">
        <f>ROUND(I619*H619,2)</f>
        <v>0</v>
      </c>
      <c r="BL619" s="16" t="s">
        <v>298</v>
      </c>
      <c r="BM619" s="138" t="s">
        <v>2739</v>
      </c>
    </row>
    <row r="620" spans="2:65" s="1" customFormat="1" ht="19.2">
      <c r="B620" s="31"/>
      <c r="D620" s="140" t="s">
        <v>196</v>
      </c>
      <c r="F620" s="141" t="s">
        <v>2740</v>
      </c>
      <c r="I620" s="142"/>
      <c r="L620" s="31"/>
      <c r="M620" s="143"/>
      <c r="T620" s="52"/>
      <c r="AT620" s="16" t="s">
        <v>196</v>
      </c>
      <c r="AU620" s="16" t="s">
        <v>86</v>
      </c>
    </row>
    <row r="621" spans="2:65" s="1" customFormat="1">
      <c r="B621" s="31"/>
      <c r="D621" s="144" t="s">
        <v>198</v>
      </c>
      <c r="F621" s="145" t="s">
        <v>2741</v>
      </c>
      <c r="I621" s="142"/>
      <c r="L621" s="31"/>
      <c r="M621" s="143"/>
      <c r="T621" s="52"/>
      <c r="AT621" s="16" t="s">
        <v>198</v>
      </c>
      <c r="AU621" s="16" t="s">
        <v>86</v>
      </c>
    </row>
    <row r="622" spans="2:65" s="12" customFormat="1">
      <c r="B622" s="146"/>
      <c r="D622" s="140" t="s">
        <v>200</v>
      </c>
      <c r="E622" s="147" t="s">
        <v>19</v>
      </c>
      <c r="F622" s="148" t="s">
        <v>222</v>
      </c>
      <c r="H622" s="149">
        <v>5</v>
      </c>
      <c r="I622" s="150"/>
      <c r="L622" s="146"/>
      <c r="M622" s="151"/>
      <c r="T622" s="152"/>
      <c r="AT622" s="147" t="s">
        <v>200</v>
      </c>
      <c r="AU622" s="147" t="s">
        <v>86</v>
      </c>
      <c r="AV622" s="12" t="s">
        <v>86</v>
      </c>
      <c r="AW622" s="12" t="s">
        <v>37</v>
      </c>
      <c r="AX622" s="12" t="s">
        <v>84</v>
      </c>
      <c r="AY622" s="147" t="s">
        <v>187</v>
      </c>
    </row>
    <row r="623" spans="2:65" s="11" customFormat="1" ht="22.8" customHeight="1">
      <c r="B623" s="115"/>
      <c r="D623" s="116" t="s">
        <v>75</v>
      </c>
      <c r="E623" s="125" t="s">
        <v>2742</v>
      </c>
      <c r="F623" s="125" t="s">
        <v>2743</v>
      </c>
      <c r="I623" s="118"/>
      <c r="J623" s="126">
        <f>BK623</f>
        <v>0</v>
      </c>
      <c r="L623" s="115"/>
      <c r="M623" s="120"/>
      <c r="P623" s="121">
        <f>SUM(P624:P627)</f>
        <v>0</v>
      </c>
      <c r="R623" s="121">
        <f>SUM(R624:R627)</f>
        <v>2.0675199999999998E-2</v>
      </c>
      <c r="T623" s="122">
        <f>SUM(T624:T627)</f>
        <v>0</v>
      </c>
      <c r="AR623" s="116" t="s">
        <v>86</v>
      </c>
      <c r="AT623" s="123" t="s">
        <v>75</v>
      </c>
      <c r="AU623" s="123" t="s">
        <v>84</v>
      </c>
      <c r="AY623" s="116" t="s">
        <v>187</v>
      </c>
      <c r="BK623" s="124">
        <f>SUM(BK624:BK627)</f>
        <v>0</v>
      </c>
    </row>
    <row r="624" spans="2:65" s="1" customFormat="1" ht="33" customHeight="1">
      <c r="B624" s="31"/>
      <c r="C624" s="127" t="s">
        <v>2744</v>
      </c>
      <c r="D624" s="127" t="s">
        <v>189</v>
      </c>
      <c r="E624" s="128" t="s">
        <v>2745</v>
      </c>
      <c r="F624" s="129" t="s">
        <v>2746</v>
      </c>
      <c r="G624" s="130" t="s">
        <v>192</v>
      </c>
      <c r="H624" s="131">
        <v>73.84</v>
      </c>
      <c r="I624" s="132"/>
      <c r="J624" s="133">
        <f>ROUND(I624*H624,2)</f>
        <v>0</v>
      </c>
      <c r="K624" s="129" t="s">
        <v>193</v>
      </c>
      <c r="L624" s="31"/>
      <c r="M624" s="134" t="s">
        <v>19</v>
      </c>
      <c r="N624" s="135" t="s">
        <v>47</v>
      </c>
      <c r="P624" s="136">
        <f>O624*H624</f>
        <v>0</v>
      </c>
      <c r="Q624" s="136">
        <v>2.7999999999999998E-4</v>
      </c>
      <c r="R624" s="136">
        <f>Q624*H624</f>
        <v>2.0675199999999998E-2</v>
      </c>
      <c r="S624" s="136">
        <v>0</v>
      </c>
      <c r="T624" s="137">
        <f>S624*H624</f>
        <v>0</v>
      </c>
      <c r="AR624" s="138" t="s">
        <v>298</v>
      </c>
      <c r="AT624" s="138" t="s">
        <v>189</v>
      </c>
      <c r="AU624" s="138" t="s">
        <v>86</v>
      </c>
      <c r="AY624" s="16" t="s">
        <v>187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6" t="s">
        <v>84</v>
      </c>
      <c r="BK624" s="139">
        <f>ROUND(I624*H624,2)</f>
        <v>0</v>
      </c>
      <c r="BL624" s="16" t="s">
        <v>298</v>
      </c>
      <c r="BM624" s="138" t="s">
        <v>2747</v>
      </c>
    </row>
    <row r="625" spans="2:51" s="1" customFormat="1" ht="28.8">
      <c r="B625" s="31"/>
      <c r="D625" s="140" t="s">
        <v>196</v>
      </c>
      <c r="F625" s="141" t="s">
        <v>2748</v>
      </c>
      <c r="I625" s="142"/>
      <c r="L625" s="31"/>
      <c r="M625" s="143"/>
      <c r="T625" s="52"/>
      <c r="AT625" s="16" t="s">
        <v>196</v>
      </c>
      <c r="AU625" s="16" t="s">
        <v>86</v>
      </c>
    </row>
    <row r="626" spans="2:51" s="1" customFormat="1">
      <c r="B626" s="31"/>
      <c r="D626" s="144" t="s">
        <v>198</v>
      </c>
      <c r="F626" s="145" t="s">
        <v>2749</v>
      </c>
      <c r="I626" s="142"/>
      <c r="L626" s="31"/>
      <c r="M626" s="143"/>
      <c r="T626" s="52"/>
      <c r="AT626" s="16" t="s">
        <v>198</v>
      </c>
      <c r="AU626" s="16" t="s">
        <v>86</v>
      </c>
    </row>
    <row r="627" spans="2:51" s="12" customFormat="1">
      <c r="B627" s="146"/>
      <c r="D627" s="140" t="s">
        <v>200</v>
      </c>
      <c r="E627" s="147" t="s">
        <v>19</v>
      </c>
      <c r="F627" s="148" t="s">
        <v>2750</v>
      </c>
      <c r="H627" s="149">
        <v>73.84</v>
      </c>
      <c r="I627" s="150"/>
      <c r="L627" s="146"/>
      <c r="M627" s="170"/>
      <c r="N627" s="171"/>
      <c r="O627" s="171"/>
      <c r="P627" s="171"/>
      <c r="Q627" s="171"/>
      <c r="R627" s="171"/>
      <c r="S627" s="171"/>
      <c r="T627" s="172"/>
      <c r="AT627" s="147" t="s">
        <v>200</v>
      </c>
      <c r="AU627" s="147" t="s">
        <v>86</v>
      </c>
      <c r="AV627" s="12" t="s">
        <v>86</v>
      </c>
      <c r="AW627" s="12" t="s">
        <v>37</v>
      </c>
      <c r="AX627" s="12" t="s">
        <v>84</v>
      </c>
      <c r="AY627" s="147" t="s">
        <v>187</v>
      </c>
    </row>
    <row r="628" spans="2:51" s="1" customFormat="1" ht="6.9" customHeight="1">
      <c r="B628" s="40"/>
      <c r="C628" s="41"/>
      <c r="D628" s="41"/>
      <c r="E628" s="41"/>
      <c r="F628" s="41"/>
      <c r="G628" s="41"/>
      <c r="H628" s="41"/>
      <c r="I628" s="41"/>
      <c r="J628" s="41"/>
      <c r="K628" s="41"/>
      <c r="L628" s="31"/>
    </row>
  </sheetData>
  <sheetProtection algorithmName="SHA-512" hashValue="QNRZYOI2nxsYMKkaerWJGUV9X6YGwjPtbfOY+rY0IS+v++wRKAgQGykyY3IbhpClmtmzEWFHVGay/O4k/b3OlA==" saltValue="8OdIXVBkjHY55xdDdrY163vz2XG76BzkYQk6rCsYgLZ1EhP4gLu8X/nRmWICw2IR4JwjlwY0n0IVl4zJk3vKsQ==" spinCount="100000" sheet="1" objects="1" scenarios="1" formatColumns="0" formatRows="0" autoFilter="0"/>
  <autoFilter ref="C100:K627" xr:uid="{00000000-0009-0000-0000-000006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hyperlinks>
    <hyperlink ref="F106" r:id="rId1" xr:uid="{00000000-0004-0000-0600-000000000000}"/>
    <hyperlink ref="F110" r:id="rId2" xr:uid="{00000000-0004-0000-0600-000001000000}"/>
    <hyperlink ref="F114" r:id="rId3" xr:uid="{00000000-0004-0000-0600-000002000000}"/>
    <hyperlink ref="F118" r:id="rId4" xr:uid="{00000000-0004-0000-0600-000003000000}"/>
    <hyperlink ref="F122" r:id="rId5" xr:uid="{00000000-0004-0000-0600-000004000000}"/>
    <hyperlink ref="F126" r:id="rId6" xr:uid="{00000000-0004-0000-0600-000005000000}"/>
    <hyperlink ref="F130" r:id="rId7" xr:uid="{00000000-0004-0000-0600-000006000000}"/>
    <hyperlink ref="F135" r:id="rId8" xr:uid="{00000000-0004-0000-0600-000007000000}"/>
    <hyperlink ref="F139" r:id="rId9" xr:uid="{00000000-0004-0000-0600-000008000000}"/>
    <hyperlink ref="F148" r:id="rId10" xr:uid="{00000000-0004-0000-0600-000009000000}"/>
    <hyperlink ref="F155" r:id="rId11" xr:uid="{00000000-0004-0000-0600-00000A000000}"/>
    <hyperlink ref="F159" r:id="rId12" xr:uid="{00000000-0004-0000-0600-00000B000000}"/>
    <hyperlink ref="F163" r:id="rId13" xr:uid="{00000000-0004-0000-0600-00000C000000}"/>
    <hyperlink ref="F173" r:id="rId14" xr:uid="{00000000-0004-0000-0600-00000D000000}"/>
    <hyperlink ref="F177" r:id="rId15" xr:uid="{00000000-0004-0000-0600-00000E000000}"/>
    <hyperlink ref="F181" r:id="rId16" xr:uid="{00000000-0004-0000-0600-00000F000000}"/>
    <hyperlink ref="F185" r:id="rId17" xr:uid="{00000000-0004-0000-0600-000010000000}"/>
    <hyperlink ref="F193" r:id="rId18" xr:uid="{00000000-0004-0000-0600-000011000000}"/>
    <hyperlink ref="F204" r:id="rId19" xr:uid="{00000000-0004-0000-0600-000012000000}"/>
    <hyperlink ref="F212" r:id="rId20" xr:uid="{00000000-0004-0000-0600-000013000000}"/>
    <hyperlink ref="F216" r:id="rId21" xr:uid="{00000000-0004-0000-0600-000014000000}"/>
    <hyperlink ref="F220" r:id="rId22" xr:uid="{00000000-0004-0000-0600-000015000000}"/>
    <hyperlink ref="F223" r:id="rId23" xr:uid="{00000000-0004-0000-0600-000016000000}"/>
    <hyperlink ref="F227" r:id="rId24" xr:uid="{00000000-0004-0000-0600-000017000000}"/>
    <hyperlink ref="F232" r:id="rId25" xr:uid="{00000000-0004-0000-0600-000018000000}"/>
    <hyperlink ref="F237" r:id="rId26" xr:uid="{00000000-0004-0000-0600-000019000000}"/>
    <hyperlink ref="F241" r:id="rId27" xr:uid="{00000000-0004-0000-0600-00001A000000}"/>
    <hyperlink ref="F245" r:id="rId28" xr:uid="{00000000-0004-0000-0600-00001B000000}"/>
    <hyperlink ref="F249" r:id="rId29" xr:uid="{00000000-0004-0000-0600-00001C000000}"/>
    <hyperlink ref="F253" r:id="rId30" xr:uid="{00000000-0004-0000-0600-00001D000000}"/>
    <hyperlink ref="F258" r:id="rId31" xr:uid="{00000000-0004-0000-0600-00001E000000}"/>
    <hyperlink ref="F265" r:id="rId32" xr:uid="{00000000-0004-0000-0600-00001F000000}"/>
    <hyperlink ref="F275" r:id="rId33" xr:uid="{00000000-0004-0000-0600-000020000000}"/>
    <hyperlink ref="F281" r:id="rId34" xr:uid="{00000000-0004-0000-0600-000021000000}"/>
    <hyperlink ref="F285" r:id="rId35" xr:uid="{00000000-0004-0000-0600-000022000000}"/>
    <hyperlink ref="F290" r:id="rId36" xr:uid="{00000000-0004-0000-0600-000023000000}"/>
    <hyperlink ref="F296" r:id="rId37" xr:uid="{00000000-0004-0000-0600-000024000000}"/>
    <hyperlink ref="F302" r:id="rId38" xr:uid="{00000000-0004-0000-0600-000025000000}"/>
    <hyperlink ref="F308" r:id="rId39" xr:uid="{00000000-0004-0000-0600-000026000000}"/>
    <hyperlink ref="F312" r:id="rId40" xr:uid="{00000000-0004-0000-0600-000027000000}"/>
    <hyperlink ref="F316" r:id="rId41" xr:uid="{00000000-0004-0000-0600-000028000000}"/>
    <hyperlink ref="F320" r:id="rId42" xr:uid="{00000000-0004-0000-0600-000029000000}"/>
    <hyperlink ref="F324" r:id="rId43" xr:uid="{00000000-0004-0000-0600-00002A000000}"/>
    <hyperlink ref="F328" r:id="rId44" xr:uid="{00000000-0004-0000-0600-00002B000000}"/>
    <hyperlink ref="F332" r:id="rId45" xr:uid="{00000000-0004-0000-0600-00002C000000}"/>
    <hyperlink ref="F336" r:id="rId46" xr:uid="{00000000-0004-0000-0600-00002D000000}"/>
    <hyperlink ref="F340" r:id="rId47" xr:uid="{00000000-0004-0000-0600-00002E000000}"/>
    <hyperlink ref="F344" r:id="rId48" xr:uid="{00000000-0004-0000-0600-00002F000000}"/>
    <hyperlink ref="F348" r:id="rId49" xr:uid="{00000000-0004-0000-0600-000030000000}"/>
    <hyperlink ref="F352" r:id="rId50" xr:uid="{00000000-0004-0000-0600-000031000000}"/>
    <hyperlink ref="F356" r:id="rId51" xr:uid="{00000000-0004-0000-0600-000032000000}"/>
    <hyperlink ref="F361" r:id="rId52" xr:uid="{00000000-0004-0000-0600-000033000000}"/>
    <hyperlink ref="F364" r:id="rId53" xr:uid="{00000000-0004-0000-0600-000034000000}"/>
    <hyperlink ref="F367" r:id="rId54" xr:uid="{00000000-0004-0000-0600-000035000000}"/>
    <hyperlink ref="F371" r:id="rId55" xr:uid="{00000000-0004-0000-0600-000036000000}"/>
    <hyperlink ref="F375" r:id="rId56" xr:uid="{00000000-0004-0000-0600-000037000000}"/>
    <hyperlink ref="F380" r:id="rId57" xr:uid="{00000000-0004-0000-0600-000038000000}"/>
    <hyperlink ref="F387" r:id="rId58" xr:uid="{00000000-0004-0000-0600-000039000000}"/>
    <hyperlink ref="F393" r:id="rId59" xr:uid="{00000000-0004-0000-0600-00003A000000}"/>
    <hyperlink ref="F397" r:id="rId60" xr:uid="{00000000-0004-0000-0600-00003B000000}"/>
    <hyperlink ref="F404" r:id="rId61" xr:uid="{00000000-0004-0000-0600-00003C000000}"/>
    <hyperlink ref="F408" r:id="rId62" xr:uid="{00000000-0004-0000-0600-00003D000000}"/>
    <hyperlink ref="F415" r:id="rId63" xr:uid="{00000000-0004-0000-0600-00003E000000}"/>
    <hyperlink ref="F419" r:id="rId64" xr:uid="{00000000-0004-0000-0600-00003F000000}"/>
    <hyperlink ref="F423" r:id="rId65" xr:uid="{00000000-0004-0000-0600-000040000000}"/>
    <hyperlink ref="F427" r:id="rId66" xr:uid="{00000000-0004-0000-0600-000041000000}"/>
    <hyperlink ref="F431" r:id="rId67" xr:uid="{00000000-0004-0000-0600-000042000000}"/>
    <hyperlink ref="F436" r:id="rId68" xr:uid="{00000000-0004-0000-0600-000043000000}"/>
    <hyperlink ref="F440" r:id="rId69" xr:uid="{00000000-0004-0000-0600-000044000000}"/>
    <hyperlink ref="F447" r:id="rId70" xr:uid="{00000000-0004-0000-0600-000045000000}"/>
    <hyperlink ref="F454" r:id="rId71" xr:uid="{00000000-0004-0000-0600-000046000000}"/>
    <hyperlink ref="F458" r:id="rId72" xr:uid="{00000000-0004-0000-0600-000047000000}"/>
    <hyperlink ref="F462" r:id="rId73" xr:uid="{00000000-0004-0000-0600-000048000000}"/>
    <hyperlink ref="F466" r:id="rId74" xr:uid="{00000000-0004-0000-0600-000049000000}"/>
    <hyperlink ref="F470" r:id="rId75" xr:uid="{00000000-0004-0000-0600-00004A000000}"/>
    <hyperlink ref="F474" r:id="rId76" xr:uid="{00000000-0004-0000-0600-00004B000000}"/>
    <hyperlink ref="F478" r:id="rId77" xr:uid="{00000000-0004-0000-0600-00004C000000}"/>
    <hyperlink ref="F482" r:id="rId78" xr:uid="{00000000-0004-0000-0600-00004D000000}"/>
    <hyperlink ref="F486" r:id="rId79" xr:uid="{00000000-0004-0000-0600-00004E000000}"/>
    <hyperlink ref="F490" r:id="rId80" xr:uid="{00000000-0004-0000-0600-00004F000000}"/>
    <hyperlink ref="F494" r:id="rId81" xr:uid="{00000000-0004-0000-0600-000050000000}"/>
    <hyperlink ref="F498" r:id="rId82" xr:uid="{00000000-0004-0000-0600-000051000000}"/>
    <hyperlink ref="F502" r:id="rId83" xr:uid="{00000000-0004-0000-0600-000052000000}"/>
    <hyperlink ref="F506" r:id="rId84" xr:uid="{00000000-0004-0000-0600-000053000000}"/>
    <hyperlink ref="F510" r:id="rId85" xr:uid="{00000000-0004-0000-0600-000054000000}"/>
    <hyperlink ref="F516" r:id="rId86" xr:uid="{00000000-0004-0000-0600-000055000000}"/>
    <hyperlink ref="F522" r:id="rId87" xr:uid="{00000000-0004-0000-0600-000056000000}"/>
    <hyperlink ref="F526" r:id="rId88" xr:uid="{00000000-0004-0000-0600-000057000000}"/>
    <hyperlink ref="F532" r:id="rId89" xr:uid="{00000000-0004-0000-0600-000058000000}"/>
    <hyperlink ref="F536" r:id="rId90" xr:uid="{00000000-0004-0000-0600-000059000000}"/>
    <hyperlink ref="F540" r:id="rId91" xr:uid="{00000000-0004-0000-0600-00005A000000}"/>
    <hyperlink ref="F546" r:id="rId92" xr:uid="{00000000-0004-0000-0600-00005B000000}"/>
    <hyperlink ref="F552" r:id="rId93" xr:uid="{00000000-0004-0000-0600-00005C000000}"/>
    <hyperlink ref="F558" r:id="rId94" xr:uid="{00000000-0004-0000-0600-00005D000000}"/>
    <hyperlink ref="F562" r:id="rId95" xr:uid="{00000000-0004-0000-0600-00005E000000}"/>
    <hyperlink ref="F566" r:id="rId96" xr:uid="{00000000-0004-0000-0600-00005F000000}"/>
    <hyperlink ref="F573" r:id="rId97" xr:uid="{00000000-0004-0000-0600-000060000000}"/>
    <hyperlink ref="F577" r:id="rId98" xr:uid="{00000000-0004-0000-0600-000061000000}"/>
    <hyperlink ref="F581" r:id="rId99" xr:uid="{00000000-0004-0000-0600-000062000000}"/>
    <hyperlink ref="F585" r:id="rId100" xr:uid="{00000000-0004-0000-0600-000063000000}"/>
    <hyperlink ref="F589" r:id="rId101" xr:uid="{00000000-0004-0000-0600-000064000000}"/>
    <hyperlink ref="F593" r:id="rId102" xr:uid="{00000000-0004-0000-0600-000065000000}"/>
    <hyperlink ref="F597" r:id="rId103" xr:uid="{00000000-0004-0000-0600-000066000000}"/>
    <hyperlink ref="F601" r:id="rId104" xr:uid="{00000000-0004-0000-0600-000067000000}"/>
    <hyperlink ref="F605" r:id="rId105" xr:uid="{00000000-0004-0000-0600-000068000000}"/>
    <hyperlink ref="F609" r:id="rId106" xr:uid="{00000000-0004-0000-0600-000069000000}"/>
    <hyperlink ref="F613" r:id="rId107" xr:uid="{00000000-0004-0000-0600-00006A000000}"/>
    <hyperlink ref="F617" r:id="rId108" xr:uid="{00000000-0004-0000-0600-00006B000000}"/>
    <hyperlink ref="F621" r:id="rId109" xr:uid="{00000000-0004-0000-0600-00006C000000}"/>
    <hyperlink ref="F626" r:id="rId110" xr:uid="{00000000-0004-0000-0600-00006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105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120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</row>
    <row r="8" spans="2:46" s="1" customFormat="1" ht="12" customHeight="1">
      <c r="B8" s="31"/>
      <c r="D8" s="26" t="s">
        <v>131</v>
      </c>
      <c r="L8" s="31"/>
    </row>
    <row r="9" spans="2:46" s="1" customFormat="1" ht="30" customHeight="1">
      <c r="B9" s="31"/>
      <c r="E9" s="284" t="s">
        <v>2751</v>
      </c>
      <c r="F9" s="300"/>
      <c r="G9" s="300"/>
      <c r="H9" s="30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ROUND(J90,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ROUND((SUM(BE90:BE174)),  2)</f>
        <v>0</v>
      </c>
      <c r="I33" s="89">
        <v>0.21</v>
      </c>
      <c r="J33" s="88">
        <f>ROUND(((SUM(BE90:BE174))*I33),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ROUND((SUM(BF90:BF174)),  2)</f>
        <v>0</v>
      </c>
      <c r="I34" s="89">
        <v>0.15</v>
      </c>
      <c r="J34" s="88">
        <f>ROUND(((SUM(BF90:BF174))*I34),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ROUND((SUM(BG90:BG174)),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ROUND((SUM(BH90:BH174)),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ROUND((SUM(BI90:BI174)),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02.1.2 - SO 01 - Stavební úprava přečerpávací stanice - Technologické vystrojení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J90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J91</f>
        <v>0</v>
      </c>
      <c r="L60" s="99"/>
    </row>
    <row r="61" spans="2:47" s="9" customFormat="1" ht="19.95" customHeight="1">
      <c r="B61" s="103"/>
      <c r="D61" s="104" t="s">
        <v>163</v>
      </c>
      <c r="E61" s="105"/>
      <c r="F61" s="105"/>
      <c r="G61" s="105"/>
      <c r="H61" s="105"/>
      <c r="I61" s="105"/>
      <c r="J61" s="106">
        <f>J92</f>
        <v>0</v>
      </c>
      <c r="L61" s="103"/>
    </row>
    <row r="62" spans="2:47" s="9" customFormat="1" ht="19.95" customHeight="1">
      <c r="B62" s="103"/>
      <c r="D62" s="104" t="s">
        <v>165</v>
      </c>
      <c r="E62" s="105"/>
      <c r="F62" s="105"/>
      <c r="G62" s="105"/>
      <c r="H62" s="105"/>
      <c r="I62" s="105"/>
      <c r="J62" s="106">
        <f>J105</f>
        <v>0</v>
      </c>
      <c r="L62" s="103"/>
    </row>
    <row r="63" spans="2:47" s="9" customFormat="1" ht="19.95" customHeight="1">
      <c r="B63" s="103"/>
      <c r="D63" s="104" t="s">
        <v>166</v>
      </c>
      <c r="E63" s="105"/>
      <c r="F63" s="105"/>
      <c r="G63" s="105"/>
      <c r="H63" s="105"/>
      <c r="I63" s="105"/>
      <c r="J63" s="106">
        <f>J109</f>
        <v>0</v>
      </c>
      <c r="L63" s="103"/>
    </row>
    <row r="64" spans="2:47" s="8" customFormat="1" ht="24.9" customHeight="1">
      <c r="B64" s="99"/>
      <c r="D64" s="100" t="s">
        <v>167</v>
      </c>
      <c r="E64" s="101"/>
      <c r="F64" s="101"/>
      <c r="G64" s="101"/>
      <c r="H64" s="101"/>
      <c r="I64" s="101"/>
      <c r="J64" s="102">
        <f>J113</f>
        <v>0</v>
      </c>
      <c r="L64" s="99"/>
    </row>
    <row r="65" spans="2:12" s="9" customFormat="1" ht="19.95" customHeight="1">
      <c r="B65" s="103"/>
      <c r="D65" s="104" t="s">
        <v>2752</v>
      </c>
      <c r="E65" s="105"/>
      <c r="F65" s="105"/>
      <c r="G65" s="105"/>
      <c r="H65" s="105"/>
      <c r="I65" s="105"/>
      <c r="J65" s="106">
        <f>J114</f>
        <v>0</v>
      </c>
      <c r="L65" s="103"/>
    </row>
    <row r="66" spans="2:12" s="9" customFormat="1" ht="19.95" customHeight="1">
      <c r="B66" s="103"/>
      <c r="D66" s="104" t="s">
        <v>2753</v>
      </c>
      <c r="E66" s="105"/>
      <c r="F66" s="105"/>
      <c r="G66" s="105"/>
      <c r="H66" s="105"/>
      <c r="I66" s="105"/>
      <c r="J66" s="106">
        <f>J135</f>
        <v>0</v>
      </c>
      <c r="L66" s="103"/>
    </row>
    <row r="67" spans="2:12" s="8" customFormat="1" ht="24.9" customHeight="1">
      <c r="B67" s="99"/>
      <c r="D67" s="100" t="s">
        <v>169</v>
      </c>
      <c r="E67" s="101"/>
      <c r="F67" s="101"/>
      <c r="G67" s="101"/>
      <c r="H67" s="101"/>
      <c r="I67" s="101"/>
      <c r="J67" s="102">
        <f>J155</f>
        <v>0</v>
      </c>
      <c r="L67" s="99"/>
    </row>
    <row r="68" spans="2:12" s="9" customFormat="1" ht="19.95" customHeight="1">
      <c r="B68" s="103"/>
      <c r="D68" s="104" t="s">
        <v>170</v>
      </c>
      <c r="E68" s="105"/>
      <c r="F68" s="105"/>
      <c r="G68" s="105"/>
      <c r="H68" s="105"/>
      <c r="I68" s="105"/>
      <c r="J68" s="106">
        <f>J156</f>
        <v>0</v>
      </c>
      <c r="L68" s="103"/>
    </row>
    <row r="69" spans="2:12" s="9" customFormat="1" ht="19.95" customHeight="1">
      <c r="B69" s="103"/>
      <c r="D69" s="104" t="s">
        <v>171</v>
      </c>
      <c r="E69" s="105"/>
      <c r="F69" s="105"/>
      <c r="G69" s="105"/>
      <c r="H69" s="105"/>
      <c r="I69" s="105"/>
      <c r="J69" s="106">
        <f>J161</f>
        <v>0</v>
      </c>
      <c r="L69" s="103"/>
    </row>
    <row r="70" spans="2:12" s="9" customFormat="1" ht="19.95" customHeight="1">
      <c r="B70" s="103"/>
      <c r="D70" s="104" t="s">
        <v>2754</v>
      </c>
      <c r="E70" s="105"/>
      <c r="F70" s="105"/>
      <c r="G70" s="105"/>
      <c r="H70" s="105"/>
      <c r="I70" s="105"/>
      <c r="J70" s="106">
        <f>J166</f>
        <v>0</v>
      </c>
      <c r="L70" s="103"/>
    </row>
    <row r="71" spans="2:12" s="1" customFormat="1" ht="21.75" customHeight="1">
      <c r="B71" s="31"/>
      <c r="L71" s="31"/>
    </row>
    <row r="72" spans="2:12" s="1" customFormat="1" ht="6.9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" customHeight="1">
      <c r="B77" s="31"/>
      <c r="C77" s="20" t="s">
        <v>172</v>
      </c>
      <c r="L77" s="31"/>
    </row>
    <row r="78" spans="2:12" s="1" customFormat="1" ht="6.9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01" t="str">
        <f>E7</f>
        <v>Vodovod Tošovice - I. Etapa</v>
      </c>
      <c r="F80" s="302"/>
      <c r="G80" s="302"/>
      <c r="H80" s="302"/>
      <c r="L80" s="31"/>
    </row>
    <row r="81" spans="2:65" s="1" customFormat="1" ht="12" customHeight="1">
      <c r="B81" s="31"/>
      <c r="C81" s="26" t="s">
        <v>131</v>
      </c>
      <c r="L81" s="31"/>
    </row>
    <row r="82" spans="2:65" s="1" customFormat="1" ht="30" customHeight="1">
      <c r="B82" s="31"/>
      <c r="E82" s="284" t="str">
        <f>E9</f>
        <v>02.1.2 - SO 01 - Stavební úprava přečerpávací stanice - Technologické vystrojení</v>
      </c>
      <c r="F82" s="300"/>
      <c r="G82" s="300"/>
      <c r="H82" s="300"/>
      <c r="L82" s="31"/>
    </row>
    <row r="83" spans="2:65" s="1" customFormat="1" ht="6.9" customHeight="1">
      <c r="B83" s="31"/>
      <c r="L83" s="31"/>
    </row>
    <row r="84" spans="2:65" s="1" customFormat="1" ht="12" customHeight="1">
      <c r="B84" s="31"/>
      <c r="C84" s="26" t="s">
        <v>21</v>
      </c>
      <c r="F84" s="24" t="str">
        <f>F12</f>
        <v>Odry</v>
      </c>
      <c r="I84" s="26" t="s">
        <v>23</v>
      </c>
      <c r="J84" s="48" t="str">
        <f>IF(J12="","",J12)</f>
        <v>28. 9. 2023</v>
      </c>
      <c r="L84" s="31"/>
    </row>
    <row r="85" spans="2:65" s="1" customFormat="1" ht="6.9" customHeight="1">
      <c r="B85" s="31"/>
      <c r="L85" s="31"/>
    </row>
    <row r="86" spans="2:65" s="1" customFormat="1" ht="15.15" customHeight="1">
      <c r="B86" s="31"/>
      <c r="C86" s="26" t="s">
        <v>25</v>
      </c>
      <c r="F86" s="24" t="str">
        <f>E15</f>
        <v>Město Odry</v>
      </c>
      <c r="I86" s="26" t="s">
        <v>33</v>
      </c>
      <c r="J86" s="29" t="str">
        <f>E21</f>
        <v>Hydroelko, s.r.o.</v>
      </c>
      <c r="L86" s="31"/>
    </row>
    <row r="87" spans="2:65" s="1" customFormat="1" ht="15.15" customHeight="1">
      <c r="B87" s="31"/>
      <c r="C87" s="26" t="s">
        <v>31</v>
      </c>
      <c r="F87" s="24" t="str">
        <f>IF(E18="","",E18)</f>
        <v>Vyplň údaj</v>
      </c>
      <c r="I87" s="26" t="s">
        <v>38</v>
      </c>
      <c r="J87" s="29" t="str">
        <f>E24</f>
        <v xml:space="preserve"> </v>
      </c>
      <c r="L87" s="31"/>
    </row>
    <row r="88" spans="2:65" s="1" customFormat="1" ht="10.35" customHeight="1">
      <c r="B88" s="31"/>
      <c r="L88" s="31"/>
    </row>
    <row r="89" spans="2:65" s="10" customFormat="1" ht="29.25" customHeight="1">
      <c r="B89" s="107"/>
      <c r="C89" s="108" t="s">
        <v>173</v>
      </c>
      <c r="D89" s="109" t="s">
        <v>61</v>
      </c>
      <c r="E89" s="109" t="s">
        <v>57</v>
      </c>
      <c r="F89" s="109" t="s">
        <v>58</v>
      </c>
      <c r="G89" s="109" t="s">
        <v>174</v>
      </c>
      <c r="H89" s="109" t="s">
        <v>175</v>
      </c>
      <c r="I89" s="109" t="s">
        <v>176</v>
      </c>
      <c r="J89" s="109" t="s">
        <v>154</v>
      </c>
      <c r="K89" s="110" t="s">
        <v>177</v>
      </c>
      <c r="L89" s="107"/>
      <c r="M89" s="55" t="s">
        <v>19</v>
      </c>
      <c r="N89" s="56" t="s">
        <v>46</v>
      </c>
      <c r="O89" s="56" t="s">
        <v>178</v>
      </c>
      <c r="P89" s="56" t="s">
        <v>179</v>
      </c>
      <c r="Q89" s="56" t="s">
        <v>180</v>
      </c>
      <c r="R89" s="56" t="s">
        <v>181</v>
      </c>
      <c r="S89" s="56" t="s">
        <v>182</v>
      </c>
      <c r="T89" s="57" t="s">
        <v>183</v>
      </c>
    </row>
    <row r="90" spans="2:65" s="1" customFormat="1" ht="22.8" customHeight="1">
      <c r="B90" s="31"/>
      <c r="C90" s="60" t="s">
        <v>184</v>
      </c>
      <c r="J90" s="111">
        <f>BK90</f>
        <v>0</v>
      </c>
      <c r="L90" s="31"/>
      <c r="M90" s="58"/>
      <c r="N90" s="49"/>
      <c r="O90" s="49"/>
      <c r="P90" s="112">
        <f>P91+P113+P155</f>
        <v>0</v>
      </c>
      <c r="Q90" s="49"/>
      <c r="R90" s="112">
        <f>R91+R113+R155</f>
        <v>0.40241100000000002</v>
      </c>
      <c r="S90" s="49"/>
      <c r="T90" s="113">
        <f>T91+T113+T155</f>
        <v>1.0509999999999999</v>
      </c>
      <c r="AT90" s="16" t="s">
        <v>75</v>
      </c>
      <c r="AU90" s="16" t="s">
        <v>155</v>
      </c>
      <c r="BK90" s="114">
        <f>BK91+BK113+BK155</f>
        <v>0</v>
      </c>
    </row>
    <row r="91" spans="2:65" s="11" customFormat="1" ht="25.95" customHeight="1">
      <c r="B91" s="115"/>
      <c r="D91" s="116" t="s">
        <v>75</v>
      </c>
      <c r="E91" s="117" t="s">
        <v>185</v>
      </c>
      <c r="F91" s="117" t="s">
        <v>186</v>
      </c>
      <c r="I91" s="118"/>
      <c r="J91" s="119">
        <f>BK91</f>
        <v>0</v>
      </c>
      <c r="L91" s="115"/>
      <c r="M91" s="120"/>
      <c r="P91" s="121">
        <f>P92+P105+P109</f>
        <v>0</v>
      </c>
      <c r="R91" s="121">
        <f>R92+R105+R109</f>
        <v>5.697E-2</v>
      </c>
      <c r="T91" s="122">
        <f>T92+T105+T109</f>
        <v>0</v>
      </c>
      <c r="AR91" s="116" t="s">
        <v>84</v>
      </c>
      <c r="AT91" s="123" t="s">
        <v>75</v>
      </c>
      <c r="AU91" s="123" t="s">
        <v>76</v>
      </c>
      <c r="AY91" s="116" t="s">
        <v>187</v>
      </c>
      <c r="BK91" s="124">
        <f>BK92+BK105+BK109</f>
        <v>0</v>
      </c>
    </row>
    <row r="92" spans="2:65" s="11" customFormat="1" ht="22.8" customHeight="1">
      <c r="B92" s="115"/>
      <c r="D92" s="116" t="s">
        <v>75</v>
      </c>
      <c r="E92" s="125" t="s">
        <v>243</v>
      </c>
      <c r="F92" s="125" t="s">
        <v>420</v>
      </c>
      <c r="I92" s="118"/>
      <c r="J92" s="126">
        <f>BK92</f>
        <v>0</v>
      </c>
      <c r="L92" s="115"/>
      <c r="M92" s="120"/>
      <c r="P92" s="121">
        <f>SUM(P93:P104)</f>
        <v>0</v>
      </c>
      <c r="R92" s="121">
        <f>SUM(R93:R104)</f>
        <v>5.697E-2</v>
      </c>
      <c r="T92" s="122">
        <f>SUM(T93:T104)</f>
        <v>0</v>
      </c>
      <c r="AR92" s="116" t="s">
        <v>84</v>
      </c>
      <c r="AT92" s="123" t="s">
        <v>75</v>
      </c>
      <c r="AU92" s="123" t="s">
        <v>84</v>
      </c>
      <c r="AY92" s="116" t="s">
        <v>187</v>
      </c>
      <c r="BK92" s="124">
        <f>SUM(BK93:BK104)</f>
        <v>0</v>
      </c>
    </row>
    <row r="93" spans="2:65" s="1" customFormat="1" ht="24.15" customHeight="1">
      <c r="B93" s="31"/>
      <c r="C93" s="127" t="s">
        <v>84</v>
      </c>
      <c r="D93" s="127" t="s">
        <v>189</v>
      </c>
      <c r="E93" s="128" t="s">
        <v>498</v>
      </c>
      <c r="F93" s="129" t="s">
        <v>499</v>
      </c>
      <c r="G93" s="130" t="s">
        <v>320</v>
      </c>
      <c r="H93" s="131">
        <v>1</v>
      </c>
      <c r="I93" s="132"/>
      <c r="J93" s="133">
        <f>ROUND(I93*H93,2)</f>
        <v>0</v>
      </c>
      <c r="K93" s="129" t="s">
        <v>193</v>
      </c>
      <c r="L93" s="31"/>
      <c r="M93" s="134" t="s">
        <v>19</v>
      </c>
      <c r="N93" s="135" t="s">
        <v>47</v>
      </c>
      <c r="P93" s="136">
        <f>O93*H93</f>
        <v>0</v>
      </c>
      <c r="Q93" s="136">
        <v>1.65E-3</v>
      </c>
      <c r="R93" s="136">
        <f>Q93*H93</f>
        <v>1.65E-3</v>
      </c>
      <c r="S93" s="136">
        <v>0</v>
      </c>
      <c r="T93" s="137">
        <f>S93*H93</f>
        <v>0</v>
      </c>
      <c r="AR93" s="138" t="s">
        <v>194</v>
      </c>
      <c r="AT93" s="138" t="s">
        <v>189</v>
      </c>
      <c r="AU93" s="138" t="s">
        <v>86</v>
      </c>
      <c r="AY93" s="16" t="s">
        <v>187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84</v>
      </c>
      <c r="BK93" s="139">
        <f>ROUND(I93*H93,2)</f>
        <v>0</v>
      </c>
      <c r="BL93" s="16" t="s">
        <v>194</v>
      </c>
      <c r="BM93" s="138" t="s">
        <v>2755</v>
      </c>
    </row>
    <row r="94" spans="2:65" s="1" customFormat="1" ht="19.2">
      <c r="B94" s="31"/>
      <c r="D94" s="140" t="s">
        <v>196</v>
      </c>
      <c r="F94" s="141" t="s">
        <v>501</v>
      </c>
      <c r="I94" s="142"/>
      <c r="L94" s="31"/>
      <c r="M94" s="143"/>
      <c r="T94" s="52"/>
      <c r="AT94" s="16" t="s">
        <v>196</v>
      </c>
      <c r="AU94" s="16" t="s">
        <v>86</v>
      </c>
    </row>
    <row r="95" spans="2:65" s="1" customFormat="1">
      <c r="B95" s="31"/>
      <c r="D95" s="144" t="s">
        <v>198</v>
      </c>
      <c r="F95" s="145" t="s">
        <v>502</v>
      </c>
      <c r="I95" s="142"/>
      <c r="L95" s="31"/>
      <c r="M95" s="143"/>
      <c r="T95" s="52"/>
      <c r="AT95" s="16" t="s">
        <v>198</v>
      </c>
      <c r="AU95" s="16" t="s">
        <v>86</v>
      </c>
    </row>
    <row r="96" spans="2:65" s="12" customFormat="1">
      <c r="B96" s="146"/>
      <c r="D96" s="140" t="s">
        <v>200</v>
      </c>
      <c r="E96" s="147" t="s">
        <v>19</v>
      </c>
      <c r="F96" s="148" t="s">
        <v>84</v>
      </c>
      <c r="H96" s="149">
        <v>1</v>
      </c>
      <c r="I96" s="150"/>
      <c r="L96" s="146"/>
      <c r="M96" s="151"/>
      <c r="T96" s="152"/>
      <c r="AT96" s="147" t="s">
        <v>200</v>
      </c>
      <c r="AU96" s="147" t="s">
        <v>86</v>
      </c>
      <c r="AV96" s="12" t="s">
        <v>86</v>
      </c>
      <c r="AW96" s="12" t="s">
        <v>37</v>
      </c>
      <c r="AX96" s="12" t="s">
        <v>84</v>
      </c>
      <c r="AY96" s="147" t="s">
        <v>187</v>
      </c>
    </row>
    <row r="97" spans="2:65" s="1" customFormat="1" ht="24.15" customHeight="1">
      <c r="B97" s="31"/>
      <c r="C97" s="160" t="s">
        <v>86</v>
      </c>
      <c r="D97" s="160" t="s">
        <v>267</v>
      </c>
      <c r="E97" s="161" t="s">
        <v>2756</v>
      </c>
      <c r="F97" s="162" t="s">
        <v>2757</v>
      </c>
      <c r="G97" s="163" t="s">
        <v>320</v>
      </c>
      <c r="H97" s="164">
        <v>1</v>
      </c>
      <c r="I97" s="165"/>
      <c r="J97" s="166">
        <f>ROUND(I97*H97,2)</f>
        <v>0</v>
      </c>
      <c r="K97" s="162" t="s">
        <v>19</v>
      </c>
      <c r="L97" s="167"/>
      <c r="M97" s="168" t="s">
        <v>19</v>
      </c>
      <c r="N97" s="169" t="s">
        <v>47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243</v>
      </c>
      <c r="AT97" s="138" t="s">
        <v>267</v>
      </c>
      <c r="AU97" s="138" t="s">
        <v>86</v>
      </c>
      <c r="AY97" s="16" t="s">
        <v>187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84</v>
      </c>
      <c r="BK97" s="139">
        <f>ROUND(I97*H97,2)</f>
        <v>0</v>
      </c>
      <c r="BL97" s="16" t="s">
        <v>194</v>
      </c>
      <c r="BM97" s="138" t="s">
        <v>2758</v>
      </c>
    </row>
    <row r="98" spans="2:65" s="1" customFormat="1" ht="19.2">
      <c r="B98" s="31"/>
      <c r="D98" s="140" t="s">
        <v>196</v>
      </c>
      <c r="F98" s="141" t="s">
        <v>2757</v>
      </c>
      <c r="I98" s="142"/>
      <c r="L98" s="31"/>
      <c r="M98" s="143"/>
      <c r="T98" s="52"/>
      <c r="AT98" s="16" t="s">
        <v>196</v>
      </c>
      <c r="AU98" s="16" t="s">
        <v>86</v>
      </c>
    </row>
    <row r="99" spans="2:65" s="1" customFormat="1" ht="16.5" customHeight="1">
      <c r="B99" s="31"/>
      <c r="C99" s="127" t="s">
        <v>209</v>
      </c>
      <c r="D99" s="127" t="s">
        <v>189</v>
      </c>
      <c r="E99" s="128" t="s">
        <v>518</v>
      </c>
      <c r="F99" s="129" t="s">
        <v>519</v>
      </c>
      <c r="G99" s="130" t="s">
        <v>320</v>
      </c>
      <c r="H99" s="131">
        <v>2</v>
      </c>
      <c r="I99" s="132"/>
      <c r="J99" s="133">
        <f>ROUND(I99*H99,2)</f>
        <v>0</v>
      </c>
      <c r="K99" s="129" t="s">
        <v>193</v>
      </c>
      <c r="L99" s="31"/>
      <c r="M99" s="134" t="s">
        <v>19</v>
      </c>
      <c r="N99" s="135" t="s">
        <v>47</v>
      </c>
      <c r="P99" s="136">
        <f>O99*H99</f>
        <v>0</v>
      </c>
      <c r="Q99" s="136">
        <v>1.66E-3</v>
      </c>
      <c r="R99" s="136">
        <f>Q99*H99</f>
        <v>3.32E-3</v>
      </c>
      <c r="S99" s="136">
        <v>0</v>
      </c>
      <c r="T99" s="137">
        <f>S99*H99</f>
        <v>0</v>
      </c>
      <c r="AR99" s="138" t="s">
        <v>194</v>
      </c>
      <c r="AT99" s="138" t="s">
        <v>189</v>
      </c>
      <c r="AU99" s="138" t="s">
        <v>86</v>
      </c>
      <c r="AY99" s="16" t="s">
        <v>187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84</v>
      </c>
      <c r="BK99" s="139">
        <f>ROUND(I99*H99,2)</f>
        <v>0</v>
      </c>
      <c r="BL99" s="16" t="s">
        <v>194</v>
      </c>
      <c r="BM99" s="138" t="s">
        <v>2759</v>
      </c>
    </row>
    <row r="100" spans="2:65" s="1" customFormat="1" ht="19.2">
      <c r="B100" s="31"/>
      <c r="D100" s="140" t="s">
        <v>196</v>
      </c>
      <c r="F100" s="141" t="s">
        <v>521</v>
      </c>
      <c r="I100" s="142"/>
      <c r="L100" s="31"/>
      <c r="M100" s="143"/>
      <c r="T100" s="52"/>
      <c r="AT100" s="16" t="s">
        <v>196</v>
      </c>
      <c r="AU100" s="16" t="s">
        <v>86</v>
      </c>
    </row>
    <row r="101" spans="2:65" s="1" customFormat="1">
      <c r="B101" s="31"/>
      <c r="D101" s="144" t="s">
        <v>198</v>
      </c>
      <c r="F101" s="145" t="s">
        <v>522</v>
      </c>
      <c r="I101" s="142"/>
      <c r="L101" s="31"/>
      <c r="M101" s="143"/>
      <c r="T101" s="52"/>
      <c r="AT101" s="16" t="s">
        <v>198</v>
      </c>
      <c r="AU101" s="16" t="s">
        <v>86</v>
      </c>
    </row>
    <row r="102" spans="2:65" s="12" customFormat="1">
      <c r="B102" s="146"/>
      <c r="D102" s="140" t="s">
        <v>200</v>
      </c>
      <c r="E102" s="147" t="s">
        <v>19</v>
      </c>
      <c r="F102" s="148" t="s">
        <v>86</v>
      </c>
      <c r="H102" s="149">
        <v>2</v>
      </c>
      <c r="I102" s="150"/>
      <c r="L102" s="146"/>
      <c r="M102" s="151"/>
      <c r="T102" s="152"/>
      <c r="AT102" s="147" t="s">
        <v>200</v>
      </c>
      <c r="AU102" s="147" t="s">
        <v>86</v>
      </c>
      <c r="AV102" s="12" t="s">
        <v>86</v>
      </c>
      <c r="AW102" s="12" t="s">
        <v>37</v>
      </c>
      <c r="AX102" s="12" t="s">
        <v>84</v>
      </c>
      <c r="AY102" s="147" t="s">
        <v>187</v>
      </c>
    </row>
    <row r="103" spans="2:65" s="1" customFormat="1" ht="21.75" customHeight="1">
      <c r="B103" s="31"/>
      <c r="C103" s="160" t="s">
        <v>194</v>
      </c>
      <c r="D103" s="160" t="s">
        <v>267</v>
      </c>
      <c r="E103" s="161" t="s">
        <v>2760</v>
      </c>
      <c r="F103" s="162" t="s">
        <v>2761</v>
      </c>
      <c r="G103" s="163" t="s">
        <v>320</v>
      </c>
      <c r="H103" s="164">
        <v>2</v>
      </c>
      <c r="I103" s="165"/>
      <c r="J103" s="166">
        <f>ROUND(I103*H103,2)</f>
        <v>0</v>
      </c>
      <c r="K103" s="162" t="s">
        <v>19</v>
      </c>
      <c r="L103" s="167"/>
      <c r="M103" s="168" t="s">
        <v>19</v>
      </c>
      <c r="N103" s="169" t="s">
        <v>47</v>
      </c>
      <c r="P103" s="136">
        <f>O103*H103</f>
        <v>0</v>
      </c>
      <c r="Q103" s="136">
        <v>2.5999999999999999E-2</v>
      </c>
      <c r="R103" s="136">
        <f>Q103*H103</f>
        <v>5.1999999999999998E-2</v>
      </c>
      <c r="S103" s="136">
        <v>0</v>
      </c>
      <c r="T103" s="137">
        <f>S103*H103</f>
        <v>0</v>
      </c>
      <c r="AR103" s="138" t="s">
        <v>243</v>
      </c>
      <c r="AT103" s="138" t="s">
        <v>267</v>
      </c>
      <c r="AU103" s="138" t="s">
        <v>86</v>
      </c>
      <c r="AY103" s="16" t="s">
        <v>187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84</v>
      </c>
      <c r="BK103" s="139">
        <f>ROUND(I103*H103,2)</f>
        <v>0</v>
      </c>
      <c r="BL103" s="16" t="s">
        <v>194</v>
      </c>
      <c r="BM103" s="138" t="s">
        <v>2762</v>
      </c>
    </row>
    <row r="104" spans="2:65" s="1" customFormat="1">
      <c r="B104" s="31"/>
      <c r="D104" s="140" t="s">
        <v>196</v>
      </c>
      <c r="F104" s="141" t="s">
        <v>2761</v>
      </c>
      <c r="I104" s="142"/>
      <c r="L104" s="31"/>
      <c r="M104" s="143"/>
      <c r="T104" s="52"/>
      <c r="AT104" s="16" t="s">
        <v>196</v>
      </c>
      <c r="AU104" s="16" t="s">
        <v>86</v>
      </c>
    </row>
    <row r="105" spans="2:65" s="11" customFormat="1" ht="22.8" customHeight="1">
      <c r="B105" s="115"/>
      <c r="D105" s="116" t="s">
        <v>75</v>
      </c>
      <c r="E105" s="125" t="s">
        <v>627</v>
      </c>
      <c r="F105" s="125" t="s">
        <v>628</v>
      </c>
      <c r="I105" s="118"/>
      <c r="J105" s="126">
        <f>BK105</f>
        <v>0</v>
      </c>
      <c r="L105" s="115"/>
      <c r="M105" s="120"/>
      <c r="P105" s="121">
        <f>SUM(P106:P108)</f>
        <v>0</v>
      </c>
      <c r="R105" s="121">
        <f>SUM(R106:R108)</f>
        <v>0</v>
      </c>
      <c r="T105" s="122">
        <f>SUM(T106:T108)</f>
        <v>0</v>
      </c>
      <c r="AR105" s="116" t="s">
        <v>84</v>
      </c>
      <c r="AT105" s="123" t="s">
        <v>75</v>
      </c>
      <c r="AU105" s="123" t="s">
        <v>84</v>
      </c>
      <c r="AY105" s="116" t="s">
        <v>187</v>
      </c>
      <c r="BK105" s="124">
        <f>SUM(BK106:BK108)</f>
        <v>0</v>
      </c>
    </row>
    <row r="106" spans="2:65" s="1" customFormat="1" ht="24.15" customHeight="1">
      <c r="B106" s="31"/>
      <c r="C106" s="127" t="s">
        <v>222</v>
      </c>
      <c r="D106" s="127" t="s">
        <v>189</v>
      </c>
      <c r="E106" s="128" t="s">
        <v>2763</v>
      </c>
      <c r="F106" s="129" t="s">
        <v>2764</v>
      </c>
      <c r="G106" s="130" t="s">
        <v>238</v>
      </c>
      <c r="H106" s="131">
        <v>1.0509999999999999</v>
      </c>
      <c r="I106" s="132"/>
      <c r="J106" s="133">
        <f>ROUND(I106*H106,2)</f>
        <v>0</v>
      </c>
      <c r="K106" s="129" t="s">
        <v>193</v>
      </c>
      <c r="L106" s="31"/>
      <c r="M106" s="134" t="s">
        <v>19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194</v>
      </c>
      <c r="AT106" s="138" t="s">
        <v>189</v>
      </c>
      <c r="AU106" s="138" t="s">
        <v>86</v>
      </c>
      <c r="AY106" s="16" t="s">
        <v>187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84</v>
      </c>
      <c r="BK106" s="139">
        <f>ROUND(I106*H106,2)</f>
        <v>0</v>
      </c>
      <c r="BL106" s="16" t="s">
        <v>194</v>
      </c>
      <c r="BM106" s="138" t="s">
        <v>2765</v>
      </c>
    </row>
    <row r="107" spans="2:65" s="1" customFormat="1" ht="19.2">
      <c r="B107" s="31"/>
      <c r="D107" s="140" t="s">
        <v>196</v>
      </c>
      <c r="F107" s="141" t="s">
        <v>2766</v>
      </c>
      <c r="I107" s="142"/>
      <c r="L107" s="31"/>
      <c r="M107" s="143"/>
      <c r="T107" s="52"/>
      <c r="AT107" s="16" t="s">
        <v>196</v>
      </c>
      <c r="AU107" s="16" t="s">
        <v>86</v>
      </c>
    </row>
    <row r="108" spans="2:65" s="1" customFormat="1">
      <c r="B108" s="31"/>
      <c r="D108" s="144" t="s">
        <v>198</v>
      </c>
      <c r="F108" s="145" t="s">
        <v>2767</v>
      </c>
      <c r="I108" s="142"/>
      <c r="L108" s="31"/>
      <c r="M108" s="143"/>
      <c r="T108" s="52"/>
      <c r="AT108" s="16" t="s">
        <v>198</v>
      </c>
      <c r="AU108" s="16" t="s">
        <v>86</v>
      </c>
    </row>
    <row r="109" spans="2:65" s="11" customFormat="1" ht="22.8" customHeight="1">
      <c r="B109" s="115"/>
      <c r="D109" s="116" t="s">
        <v>75</v>
      </c>
      <c r="E109" s="125" t="s">
        <v>648</v>
      </c>
      <c r="F109" s="125" t="s">
        <v>649</v>
      </c>
      <c r="I109" s="118"/>
      <c r="J109" s="126">
        <f>BK109</f>
        <v>0</v>
      </c>
      <c r="L109" s="115"/>
      <c r="M109" s="120"/>
      <c r="P109" s="121">
        <f>SUM(P110:P112)</f>
        <v>0</v>
      </c>
      <c r="R109" s="121">
        <f>SUM(R110:R112)</f>
        <v>0</v>
      </c>
      <c r="T109" s="122">
        <f>SUM(T110:T112)</f>
        <v>0</v>
      </c>
      <c r="AR109" s="116" t="s">
        <v>84</v>
      </c>
      <c r="AT109" s="123" t="s">
        <v>75</v>
      </c>
      <c r="AU109" s="123" t="s">
        <v>84</v>
      </c>
      <c r="AY109" s="116" t="s">
        <v>187</v>
      </c>
      <c r="BK109" s="124">
        <f>SUM(BK110:BK112)</f>
        <v>0</v>
      </c>
    </row>
    <row r="110" spans="2:65" s="1" customFormat="1" ht="24.15" customHeight="1">
      <c r="B110" s="31"/>
      <c r="C110" s="127" t="s">
        <v>229</v>
      </c>
      <c r="D110" s="127" t="s">
        <v>189</v>
      </c>
      <c r="E110" s="128" t="s">
        <v>2768</v>
      </c>
      <c r="F110" s="129" t="s">
        <v>2769</v>
      </c>
      <c r="G110" s="130" t="s">
        <v>238</v>
      </c>
      <c r="H110" s="131">
        <v>5.7000000000000002E-2</v>
      </c>
      <c r="I110" s="132"/>
      <c r="J110" s="133">
        <f>ROUND(I110*H110,2)</f>
        <v>0</v>
      </c>
      <c r="K110" s="129" t="s">
        <v>193</v>
      </c>
      <c r="L110" s="31"/>
      <c r="M110" s="134" t="s">
        <v>19</v>
      </c>
      <c r="N110" s="135" t="s">
        <v>47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194</v>
      </c>
      <c r="AT110" s="138" t="s">
        <v>189</v>
      </c>
      <c r="AU110" s="138" t="s">
        <v>86</v>
      </c>
      <c r="AY110" s="16" t="s">
        <v>187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84</v>
      </c>
      <c r="BK110" s="139">
        <f>ROUND(I110*H110,2)</f>
        <v>0</v>
      </c>
      <c r="BL110" s="16" t="s">
        <v>194</v>
      </c>
      <c r="BM110" s="138" t="s">
        <v>2770</v>
      </c>
    </row>
    <row r="111" spans="2:65" s="1" customFormat="1" ht="28.8">
      <c r="B111" s="31"/>
      <c r="D111" s="140" t="s">
        <v>196</v>
      </c>
      <c r="F111" s="141" t="s">
        <v>2771</v>
      </c>
      <c r="I111" s="142"/>
      <c r="L111" s="31"/>
      <c r="M111" s="143"/>
      <c r="T111" s="52"/>
      <c r="AT111" s="16" t="s">
        <v>196</v>
      </c>
      <c r="AU111" s="16" t="s">
        <v>86</v>
      </c>
    </row>
    <row r="112" spans="2:65" s="1" customFormat="1">
      <c r="B112" s="31"/>
      <c r="D112" s="144" t="s">
        <v>198</v>
      </c>
      <c r="F112" s="145" t="s">
        <v>2772</v>
      </c>
      <c r="I112" s="142"/>
      <c r="L112" s="31"/>
      <c r="M112" s="143"/>
      <c r="T112" s="52"/>
      <c r="AT112" s="16" t="s">
        <v>198</v>
      </c>
      <c r="AU112" s="16" t="s">
        <v>86</v>
      </c>
    </row>
    <row r="113" spans="2:65" s="11" customFormat="1" ht="25.95" customHeight="1">
      <c r="B113" s="115"/>
      <c r="D113" s="116" t="s">
        <v>75</v>
      </c>
      <c r="E113" s="117" t="s">
        <v>662</v>
      </c>
      <c r="F113" s="117" t="s">
        <v>663</v>
      </c>
      <c r="I113" s="118"/>
      <c r="J113" s="119">
        <f>BK113</f>
        <v>0</v>
      </c>
      <c r="L113" s="115"/>
      <c r="M113" s="120"/>
      <c r="P113" s="121">
        <f>P114+P135</f>
        <v>0</v>
      </c>
      <c r="R113" s="121">
        <f>R114+R135</f>
        <v>0.345441</v>
      </c>
      <c r="T113" s="122">
        <f>T114+T135</f>
        <v>1.0509999999999999</v>
      </c>
      <c r="AR113" s="116" t="s">
        <v>86</v>
      </c>
      <c r="AT113" s="123" t="s">
        <v>75</v>
      </c>
      <c r="AU113" s="123" t="s">
        <v>76</v>
      </c>
      <c r="AY113" s="116" t="s">
        <v>187</v>
      </c>
      <c r="BK113" s="124">
        <f>BK114+BK135</f>
        <v>0</v>
      </c>
    </row>
    <row r="114" spans="2:65" s="11" customFormat="1" ht="22.8" customHeight="1">
      <c r="B114" s="115"/>
      <c r="D114" s="116" t="s">
        <v>75</v>
      </c>
      <c r="E114" s="125" t="s">
        <v>2773</v>
      </c>
      <c r="F114" s="125" t="s">
        <v>2774</v>
      </c>
      <c r="I114" s="118"/>
      <c r="J114" s="126">
        <f>BK114</f>
        <v>0</v>
      </c>
      <c r="L114" s="115"/>
      <c r="M114" s="120"/>
      <c r="P114" s="121">
        <f>SUM(P115:P134)</f>
        <v>0</v>
      </c>
      <c r="R114" s="121">
        <f>SUM(R115:R134)</f>
        <v>7.6071E-2</v>
      </c>
      <c r="T114" s="122">
        <f>SUM(T115:T134)</f>
        <v>0</v>
      </c>
      <c r="AR114" s="116" t="s">
        <v>86</v>
      </c>
      <c r="AT114" s="123" t="s">
        <v>75</v>
      </c>
      <c r="AU114" s="123" t="s">
        <v>84</v>
      </c>
      <c r="AY114" s="116" t="s">
        <v>187</v>
      </c>
      <c r="BK114" s="124">
        <f>SUM(BK115:BK134)</f>
        <v>0</v>
      </c>
    </row>
    <row r="115" spans="2:65" s="1" customFormat="1" ht="24.15" customHeight="1">
      <c r="B115" s="31"/>
      <c r="C115" s="127" t="s">
        <v>235</v>
      </c>
      <c r="D115" s="127" t="s">
        <v>189</v>
      </c>
      <c r="E115" s="128" t="s">
        <v>2775</v>
      </c>
      <c r="F115" s="129" t="s">
        <v>2776</v>
      </c>
      <c r="G115" s="130" t="s">
        <v>460</v>
      </c>
      <c r="H115" s="131">
        <v>2.0499999999999998</v>
      </c>
      <c r="I115" s="132"/>
      <c r="J115" s="133">
        <f>ROUND(I115*H115,2)</f>
        <v>0</v>
      </c>
      <c r="K115" s="129" t="s">
        <v>193</v>
      </c>
      <c r="L115" s="31"/>
      <c r="M115" s="134" t="s">
        <v>19</v>
      </c>
      <c r="N115" s="135" t="s">
        <v>47</v>
      </c>
      <c r="P115" s="136">
        <f>O115*H115</f>
        <v>0</v>
      </c>
      <c r="Q115" s="136">
        <v>7.3999999999999999E-4</v>
      </c>
      <c r="R115" s="136">
        <f>Q115*H115</f>
        <v>1.5169999999999999E-3</v>
      </c>
      <c r="S115" s="136">
        <v>0</v>
      </c>
      <c r="T115" s="137">
        <f>S115*H115</f>
        <v>0</v>
      </c>
      <c r="AR115" s="138" t="s">
        <v>298</v>
      </c>
      <c r="AT115" s="138" t="s">
        <v>189</v>
      </c>
      <c r="AU115" s="138" t="s">
        <v>86</v>
      </c>
      <c r="AY115" s="16" t="s">
        <v>187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84</v>
      </c>
      <c r="BK115" s="139">
        <f>ROUND(I115*H115,2)</f>
        <v>0</v>
      </c>
      <c r="BL115" s="16" t="s">
        <v>298</v>
      </c>
      <c r="BM115" s="138" t="s">
        <v>2777</v>
      </c>
    </row>
    <row r="116" spans="2:65" s="1" customFormat="1" ht="28.8">
      <c r="B116" s="31"/>
      <c r="D116" s="140" t="s">
        <v>196</v>
      </c>
      <c r="F116" s="141" t="s">
        <v>2778</v>
      </c>
      <c r="I116" s="142"/>
      <c r="L116" s="31"/>
      <c r="M116" s="143"/>
      <c r="T116" s="52"/>
      <c r="AT116" s="16" t="s">
        <v>196</v>
      </c>
      <c r="AU116" s="16" t="s">
        <v>86</v>
      </c>
    </row>
    <row r="117" spans="2:65" s="1" customFormat="1">
      <c r="B117" s="31"/>
      <c r="D117" s="144" t="s">
        <v>198</v>
      </c>
      <c r="F117" s="145" t="s">
        <v>2779</v>
      </c>
      <c r="I117" s="142"/>
      <c r="L117" s="31"/>
      <c r="M117" s="143"/>
      <c r="T117" s="52"/>
      <c r="AT117" s="16" t="s">
        <v>198</v>
      </c>
      <c r="AU117" s="16" t="s">
        <v>86</v>
      </c>
    </row>
    <row r="118" spans="2:65" s="12" customFormat="1">
      <c r="B118" s="146"/>
      <c r="D118" s="140" t="s">
        <v>200</v>
      </c>
      <c r="E118" s="147" t="s">
        <v>19</v>
      </c>
      <c r="F118" s="148" t="s">
        <v>2780</v>
      </c>
      <c r="H118" s="149">
        <v>2.0499999999999998</v>
      </c>
      <c r="I118" s="150"/>
      <c r="L118" s="146"/>
      <c r="M118" s="151"/>
      <c r="T118" s="152"/>
      <c r="AT118" s="147" t="s">
        <v>200</v>
      </c>
      <c r="AU118" s="147" t="s">
        <v>86</v>
      </c>
      <c r="AV118" s="12" t="s">
        <v>86</v>
      </c>
      <c r="AW118" s="12" t="s">
        <v>37</v>
      </c>
      <c r="AX118" s="12" t="s">
        <v>84</v>
      </c>
      <c r="AY118" s="147" t="s">
        <v>187</v>
      </c>
    </row>
    <row r="119" spans="2:65" s="1" customFormat="1" ht="24.15" customHeight="1">
      <c r="B119" s="31"/>
      <c r="C119" s="127" t="s">
        <v>243</v>
      </c>
      <c r="D119" s="127" t="s">
        <v>189</v>
      </c>
      <c r="E119" s="128" t="s">
        <v>2781</v>
      </c>
      <c r="F119" s="129" t="s">
        <v>2782</v>
      </c>
      <c r="G119" s="130" t="s">
        <v>320</v>
      </c>
      <c r="H119" s="131">
        <v>1</v>
      </c>
      <c r="I119" s="132"/>
      <c r="J119" s="133">
        <f>ROUND(I119*H119,2)</f>
        <v>0</v>
      </c>
      <c r="K119" s="129" t="s">
        <v>193</v>
      </c>
      <c r="L119" s="31"/>
      <c r="M119" s="134" t="s">
        <v>19</v>
      </c>
      <c r="N119" s="135" t="s">
        <v>47</v>
      </c>
      <c r="P119" s="136">
        <f>O119*H119</f>
        <v>0</v>
      </c>
      <c r="Q119" s="136">
        <v>5.2999999999999998E-4</v>
      </c>
      <c r="R119" s="136">
        <f>Q119*H119</f>
        <v>5.2999999999999998E-4</v>
      </c>
      <c r="S119" s="136">
        <v>0</v>
      </c>
      <c r="T119" s="137">
        <f>S119*H119</f>
        <v>0</v>
      </c>
      <c r="AR119" s="138" t="s">
        <v>298</v>
      </c>
      <c r="AT119" s="138" t="s">
        <v>189</v>
      </c>
      <c r="AU119" s="138" t="s">
        <v>86</v>
      </c>
      <c r="AY119" s="16" t="s">
        <v>187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84</v>
      </c>
      <c r="BK119" s="139">
        <f>ROUND(I119*H119,2)</f>
        <v>0</v>
      </c>
      <c r="BL119" s="16" t="s">
        <v>298</v>
      </c>
      <c r="BM119" s="138" t="s">
        <v>2783</v>
      </c>
    </row>
    <row r="120" spans="2:65" s="1" customFormat="1" ht="19.2">
      <c r="B120" s="31"/>
      <c r="D120" s="140" t="s">
        <v>196</v>
      </c>
      <c r="F120" s="141" t="s">
        <v>2784</v>
      </c>
      <c r="I120" s="142"/>
      <c r="L120" s="31"/>
      <c r="M120" s="143"/>
      <c r="T120" s="52"/>
      <c r="AT120" s="16" t="s">
        <v>196</v>
      </c>
      <c r="AU120" s="16" t="s">
        <v>86</v>
      </c>
    </row>
    <row r="121" spans="2:65" s="1" customFormat="1">
      <c r="B121" s="31"/>
      <c r="D121" s="144" t="s">
        <v>198</v>
      </c>
      <c r="F121" s="145" t="s">
        <v>2785</v>
      </c>
      <c r="I121" s="142"/>
      <c r="L121" s="31"/>
      <c r="M121" s="143"/>
      <c r="T121" s="52"/>
      <c r="AT121" s="16" t="s">
        <v>198</v>
      </c>
      <c r="AU121" s="16" t="s">
        <v>86</v>
      </c>
    </row>
    <row r="122" spans="2:65" s="12" customFormat="1">
      <c r="B122" s="146"/>
      <c r="D122" s="140" t="s">
        <v>200</v>
      </c>
      <c r="E122" s="147" t="s">
        <v>19</v>
      </c>
      <c r="F122" s="148" t="s">
        <v>84</v>
      </c>
      <c r="H122" s="149">
        <v>1</v>
      </c>
      <c r="I122" s="150"/>
      <c r="L122" s="146"/>
      <c r="M122" s="151"/>
      <c r="T122" s="152"/>
      <c r="AT122" s="147" t="s">
        <v>200</v>
      </c>
      <c r="AU122" s="147" t="s">
        <v>86</v>
      </c>
      <c r="AV122" s="12" t="s">
        <v>86</v>
      </c>
      <c r="AW122" s="12" t="s">
        <v>37</v>
      </c>
      <c r="AX122" s="12" t="s">
        <v>84</v>
      </c>
      <c r="AY122" s="147" t="s">
        <v>187</v>
      </c>
    </row>
    <row r="123" spans="2:65" s="1" customFormat="1" ht="24.15" customHeight="1">
      <c r="B123" s="31"/>
      <c r="C123" s="127" t="s">
        <v>252</v>
      </c>
      <c r="D123" s="127" t="s">
        <v>189</v>
      </c>
      <c r="E123" s="128" t="s">
        <v>2786</v>
      </c>
      <c r="F123" s="129" t="s">
        <v>2787</v>
      </c>
      <c r="G123" s="130" t="s">
        <v>238</v>
      </c>
      <c r="H123" s="131">
        <v>7.5999999999999998E-2</v>
      </c>
      <c r="I123" s="132"/>
      <c r="J123" s="133">
        <f>ROUND(I123*H123,2)</f>
        <v>0</v>
      </c>
      <c r="K123" s="129" t="s">
        <v>193</v>
      </c>
      <c r="L123" s="31"/>
      <c r="M123" s="134" t="s">
        <v>19</v>
      </c>
      <c r="N123" s="135" t="s">
        <v>47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298</v>
      </c>
      <c r="AT123" s="138" t="s">
        <v>189</v>
      </c>
      <c r="AU123" s="138" t="s">
        <v>86</v>
      </c>
      <c r="AY123" s="16" t="s">
        <v>187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84</v>
      </c>
      <c r="BK123" s="139">
        <f>ROUND(I123*H123,2)</f>
        <v>0</v>
      </c>
      <c r="BL123" s="16" t="s">
        <v>298</v>
      </c>
      <c r="BM123" s="138" t="s">
        <v>2788</v>
      </c>
    </row>
    <row r="124" spans="2:65" s="1" customFormat="1" ht="28.8">
      <c r="B124" s="31"/>
      <c r="D124" s="140" t="s">
        <v>196</v>
      </c>
      <c r="F124" s="141" t="s">
        <v>2789</v>
      </c>
      <c r="I124" s="142"/>
      <c r="L124" s="31"/>
      <c r="M124" s="143"/>
      <c r="T124" s="52"/>
      <c r="AT124" s="16" t="s">
        <v>196</v>
      </c>
      <c r="AU124" s="16" t="s">
        <v>86</v>
      </c>
    </row>
    <row r="125" spans="2:65" s="1" customFormat="1">
      <c r="B125" s="31"/>
      <c r="D125" s="144" t="s">
        <v>198</v>
      </c>
      <c r="F125" s="145" t="s">
        <v>2790</v>
      </c>
      <c r="I125" s="142"/>
      <c r="L125" s="31"/>
      <c r="M125" s="143"/>
      <c r="T125" s="52"/>
      <c r="AT125" s="16" t="s">
        <v>198</v>
      </c>
      <c r="AU125" s="16" t="s">
        <v>86</v>
      </c>
    </row>
    <row r="126" spans="2:65" s="1" customFormat="1" ht="44.25" customHeight="1">
      <c r="B126" s="31"/>
      <c r="C126" s="127" t="s">
        <v>259</v>
      </c>
      <c r="D126" s="127" t="s">
        <v>189</v>
      </c>
      <c r="E126" s="128" t="s">
        <v>2791</v>
      </c>
      <c r="F126" s="129" t="s">
        <v>2792</v>
      </c>
      <c r="G126" s="130" t="s">
        <v>460</v>
      </c>
      <c r="H126" s="131">
        <v>1.5</v>
      </c>
      <c r="I126" s="132"/>
      <c r="J126" s="133">
        <f>ROUND(I126*H126,2)</f>
        <v>0</v>
      </c>
      <c r="K126" s="129" t="s">
        <v>19</v>
      </c>
      <c r="L126" s="31"/>
      <c r="M126" s="134" t="s">
        <v>19</v>
      </c>
      <c r="N126" s="135" t="s">
        <v>47</v>
      </c>
      <c r="P126" s="136">
        <f>O126*H126</f>
        <v>0</v>
      </c>
      <c r="Q126" s="136">
        <v>2.6099999999999999E-3</v>
      </c>
      <c r="R126" s="136">
        <f>Q126*H126</f>
        <v>3.9150000000000001E-3</v>
      </c>
      <c r="S126" s="136">
        <v>0</v>
      </c>
      <c r="T126" s="137">
        <f>S126*H126</f>
        <v>0</v>
      </c>
      <c r="AR126" s="138" t="s">
        <v>298</v>
      </c>
      <c r="AT126" s="138" t="s">
        <v>189</v>
      </c>
      <c r="AU126" s="138" t="s">
        <v>86</v>
      </c>
      <c r="AY126" s="16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84</v>
      </c>
      <c r="BK126" s="139">
        <f>ROUND(I126*H126,2)</f>
        <v>0</v>
      </c>
      <c r="BL126" s="16" t="s">
        <v>298</v>
      </c>
      <c r="BM126" s="138" t="s">
        <v>2793</v>
      </c>
    </row>
    <row r="127" spans="2:65" s="1" customFormat="1" ht="28.8">
      <c r="B127" s="31"/>
      <c r="D127" s="140" t="s">
        <v>196</v>
      </c>
      <c r="F127" s="141" t="s">
        <v>2792</v>
      </c>
      <c r="I127" s="142"/>
      <c r="L127" s="31"/>
      <c r="M127" s="143"/>
      <c r="T127" s="52"/>
      <c r="AT127" s="16" t="s">
        <v>196</v>
      </c>
      <c r="AU127" s="16" t="s">
        <v>86</v>
      </c>
    </row>
    <row r="128" spans="2:65" s="12" customFormat="1">
      <c r="B128" s="146"/>
      <c r="D128" s="140" t="s">
        <v>200</v>
      </c>
      <c r="E128" s="147" t="s">
        <v>19</v>
      </c>
      <c r="F128" s="148" t="s">
        <v>2794</v>
      </c>
      <c r="H128" s="149">
        <v>1.5</v>
      </c>
      <c r="I128" s="150"/>
      <c r="L128" s="146"/>
      <c r="M128" s="151"/>
      <c r="T128" s="152"/>
      <c r="AT128" s="147" t="s">
        <v>200</v>
      </c>
      <c r="AU128" s="147" t="s">
        <v>86</v>
      </c>
      <c r="AV128" s="12" t="s">
        <v>86</v>
      </c>
      <c r="AW128" s="12" t="s">
        <v>37</v>
      </c>
      <c r="AX128" s="12" t="s">
        <v>84</v>
      </c>
      <c r="AY128" s="147" t="s">
        <v>187</v>
      </c>
    </row>
    <row r="129" spans="2:65" s="1" customFormat="1" ht="24.15" customHeight="1">
      <c r="B129" s="31"/>
      <c r="C129" s="127" t="s">
        <v>266</v>
      </c>
      <c r="D129" s="127" t="s">
        <v>189</v>
      </c>
      <c r="E129" s="128" t="s">
        <v>2795</v>
      </c>
      <c r="F129" s="129" t="s">
        <v>2796</v>
      </c>
      <c r="G129" s="130" t="s">
        <v>320</v>
      </c>
      <c r="H129" s="131">
        <v>1</v>
      </c>
      <c r="I129" s="132"/>
      <c r="J129" s="133">
        <f>ROUND(I129*H129,2)</f>
        <v>0</v>
      </c>
      <c r="K129" s="129" t="s">
        <v>19</v>
      </c>
      <c r="L129" s="31"/>
      <c r="M129" s="134" t="s">
        <v>19</v>
      </c>
      <c r="N129" s="135" t="s">
        <v>47</v>
      </c>
      <c r="P129" s="136">
        <f>O129*H129</f>
        <v>0</v>
      </c>
      <c r="Q129" s="136">
        <v>2.1059999999999999E-2</v>
      </c>
      <c r="R129" s="136">
        <f>Q129*H129</f>
        <v>2.1059999999999999E-2</v>
      </c>
      <c r="S129" s="136">
        <v>0</v>
      </c>
      <c r="T129" s="137">
        <f>S129*H129</f>
        <v>0</v>
      </c>
      <c r="AR129" s="138" t="s">
        <v>298</v>
      </c>
      <c r="AT129" s="138" t="s">
        <v>189</v>
      </c>
      <c r="AU129" s="138" t="s">
        <v>86</v>
      </c>
      <c r="AY129" s="16" t="s">
        <v>187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84</v>
      </c>
      <c r="BK129" s="139">
        <f>ROUND(I129*H129,2)</f>
        <v>0</v>
      </c>
      <c r="BL129" s="16" t="s">
        <v>298</v>
      </c>
      <c r="BM129" s="138" t="s">
        <v>2797</v>
      </c>
    </row>
    <row r="130" spans="2:65" s="1" customFormat="1" ht="19.2">
      <c r="B130" s="31"/>
      <c r="D130" s="140" t="s">
        <v>196</v>
      </c>
      <c r="F130" s="141" t="s">
        <v>2798</v>
      </c>
      <c r="I130" s="142"/>
      <c r="L130" s="31"/>
      <c r="M130" s="143"/>
      <c r="T130" s="52"/>
      <c r="AT130" s="16" t="s">
        <v>196</v>
      </c>
      <c r="AU130" s="16" t="s">
        <v>86</v>
      </c>
    </row>
    <row r="131" spans="2:65" s="12" customFormat="1">
      <c r="B131" s="146"/>
      <c r="D131" s="140" t="s">
        <v>200</v>
      </c>
      <c r="E131" s="147" t="s">
        <v>19</v>
      </c>
      <c r="F131" s="148" t="s">
        <v>84</v>
      </c>
      <c r="H131" s="149">
        <v>1</v>
      </c>
      <c r="I131" s="150"/>
      <c r="L131" s="146"/>
      <c r="M131" s="151"/>
      <c r="T131" s="152"/>
      <c r="AT131" s="147" t="s">
        <v>200</v>
      </c>
      <c r="AU131" s="147" t="s">
        <v>86</v>
      </c>
      <c r="AV131" s="12" t="s">
        <v>86</v>
      </c>
      <c r="AW131" s="12" t="s">
        <v>37</v>
      </c>
      <c r="AX131" s="12" t="s">
        <v>84</v>
      </c>
      <c r="AY131" s="147" t="s">
        <v>187</v>
      </c>
    </row>
    <row r="132" spans="2:65" s="1" customFormat="1" ht="44.25" customHeight="1">
      <c r="B132" s="31"/>
      <c r="C132" s="127" t="s">
        <v>273</v>
      </c>
      <c r="D132" s="127" t="s">
        <v>189</v>
      </c>
      <c r="E132" s="128" t="s">
        <v>2799</v>
      </c>
      <c r="F132" s="129" t="s">
        <v>2800</v>
      </c>
      <c r="G132" s="130" t="s">
        <v>460</v>
      </c>
      <c r="H132" s="131">
        <v>7.7</v>
      </c>
      <c r="I132" s="132"/>
      <c r="J132" s="133">
        <f>ROUND(I132*H132,2)</f>
        <v>0</v>
      </c>
      <c r="K132" s="129" t="s">
        <v>19</v>
      </c>
      <c r="L132" s="31"/>
      <c r="M132" s="134" t="s">
        <v>19</v>
      </c>
      <c r="N132" s="135" t="s">
        <v>47</v>
      </c>
      <c r="P132" s="136">
        <f>O132*H132</f>
        <v>0</v>
      </c>
      <c r="Q132" s="136">
        <v>6.3699999999999998E-3</v>
      </c>
      <c r="R132" s="136">
        <f>Q132*H132</f>
        <v>4.9049000000000002E-2</v>
      </c>
      <c r="S132" s="136">
        <v>0</v>
      </c>
      <c r="T132" s="137">
        <f>S132*H132</f>
        <v>0</v>
      </c>
      <c r="AR132" s="138" t="s">
        <v>298</v>
      </c>
      <c r="AT132" s="138" t="s">
        <v>189</v>
      </c>
      <c r="AU132" s="138" t="s">
        <v>86</v>
      </c>
      <c r="AY132" s="16" t="s">
        <v>187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84</v>
      </c>
      <c r="BK132" s="139">
        <f>ROUND(I132*H132,2)</f>
        <v>0</v>
      </c>
      <c r="BL132" s="16" t="s">
        <v>298</v>
      </c>
      <c r="BM132" s="138" t="s">
        <v>2801</v>
      </c>
    </row>
    <row r="133" spans="2:65" s="1" customFormat="1" ht="28.8">
      <c r="B133" s="31"/>
      <c r="D133" s="140" t="s">
        <v>196</v>
      </c>
      <c r="F133" s="141" t="s">
        <v>2800</v>
      </c>
      <c r="I133" s="142"/>
      <c r="L133" s="31"/>
      <c r="M133" s="143"/>
      <c r="T133" s="52"/>
      <c r="AT133" s="16" t="s">
        <v>196</v>
      </c>
      <c r="AU133" s="16" t="s">
        <v>86</v>
      </c>
    </row>
    <row r="134" spans="2:65" s="12" customFormat="1">
      <c r="B134" s="146"/>
      <c r="D134" s="140" t="s">
        <v>200</v>
      </c>
      <c r="E134" s="147" t="s">
        <v>19</v>
      </c>
      <c r="F134" s="148" t="s">
        <v>2802</v>
      </c>
      <c r="H134" s="149">
        <v>7.7</v>
      </c>
      <c r="I134" s="150"/>
      <c r="L134" s="146"/>
      <c r="M134" s="151"/>
      <c r="T134" s="152"/>
      <c r="AT134" s="147" t="s">
        <v>200</v>
      </c>
      <c r="AU134" s="147" t="s">
        <v>86</v>
      </c>
      <c r="AV134" s="12" t="s">
        <v>86</v>
      </c>
      <c r="AW134" s="12" t="s">
        <v>37</v>
      </c>
      <c r="AX134" s="12" t="s">
        <v>84</v>
      </c>
      <c r="AY134" s="147" t="s">
        <v>187</v>
      </c>
    </row>
    <row r="135" spans="2:65" s="11" customFormat="1" ht="22.8" customHeight="1">
      <c r="B135" s="115"/>
      <c r="D135" s="116" t="s">
        <v>75</v>
      </c>
      <c r="E135" s="125" t="s">
        <v>2803</v>
      </c>
      <c r="F135" s="125" t="s">
        <v>2804</v>
      </c>
      <c r="I135" s="118"/>
      <c r="J135" s="126">
        <f>BK135</f>
        <v>0</v>
      </c>
      <c r="L135" s="115"/>
      <c r="M135" s="120"/>
      <c r="P135" s="121">
        <f>SUM(P136:P154)</f>
        <v>0</v>
      </c>
      <c r="R135" s="121">
        <f>SUM(R136:R154)</f>
        <v>0.26937</v>
      </c>
      <c r="T135" s="122">
        <f>SUM(T136:T154)</f>
        <v>1.0509999999999999</v>
      </c>
      <c r="AR135" s="116" t="s">
        <v>86</v>
      </c>
      <c r="AT135" s="123" t="s">
        <v>75</v>
      </c>
      <c r="AU135" s="123" t="s">
        <v>84</v>
      </c>
      <c r="AY135" s="116" t="s">
        <v>187</v>
      </c>
      <c r="BK135" s="124">
        <f>SUM(BK136:BK154)</f>
        <v>0</v>
      </c>
    </row>
    <row r="136" spans="2:65" s="1" customFormat="1" ht="24.15" customHeight="1">
      <c r="B136" s="31"/>
      <c r="C136" s="127" t="s">
        <v>279</v>
      </c>
      <c r="D136" s="127" t="s">
        <v>189</v>
      </c>
      <c r="E136" s="128" t="s">
        <v>2805</v>
      </c>
      <c r="F136" s="129" t="s">
        <v>2806</v>
      </c>
      <c r="G136" s="130" t="s">
        <v>238</v>
      </c>
      <c r="H136" s="131">
        <v>0.26900000000000002</v>
      </c>
      <c r="I136" s="132"/>
      <c r="J136" s="133">
        <f>ROUND(I136*H136,2)</f>
        <v>0</v>
      </c>
      <c r="K136" s="129" t="s">
        <v>193</v>
      </c>
      <c r="L136" s="31"/>
      <c r="M136" s="134" t="s">
        <v>19</v>
      </c>
      <c r="N136" s="135" t="s">
        <v>47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298</v>
      </c>
      <c r="AT136" s="138" t="s">
        <v>189</v>
      </c>
      <c r="AU136" s="138" t="s">
        <v>86</v>
      </c>
      <c r="AY136" s="16" t="s">
        <v>187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84</v>
      </c>
      <c r="BK136" s="139">
        <f>ROUND(I136*H136,2)</f>
        <v>0</v>
      </c>
      <c r="BL136" s="16" t="s">
        <v>298</v>
      </c>
      <c r="BM136" s="138" t="s">
        <v>2807</v>
      </c>
    </row>
    <row r="137" spans="2:65" s="1" customFormat="1" ht="28.8">
      <c r="B137" s="31"/>
      <c r="D137" s="140" t="s">
        <v>196</v>
      </c>
      <c r="F137" s="141" t="s">
        <v>2808</v>
      </c>
      <c r="I137" s="142"/>
      <c r="L137" s="31"/>
      <c r="M137" s="143"/>
      <c r="T137" s="52"/>
      <c r="AT137" s="16" t="s">
        <v>196</v>
      </c>
      <c r="AU137" s="16" t="s">
        <v>86</v>
      </c>
    </row>
    <row r="138" spans="2:65" s="1" customFormat="1">
      <c r="B138" s="31"/>
      <c r="D138" s="144" t="s">
        <v>198</v>
      </c>
      <c r="F138" s="145" t="s">
        <v>2809</v>
      </c>
      <c r="I138" s="142"/>
      <c r="L138" s="31"/>
      <c r="M138" s="143"/>
      <c r="T138" s="52"/>
      <c r="AT138" s="16" t="s">
        <v>198</v>
      </c>
      <c r="AU138" s="16" t="s">
        <v>86</v>
      </c>
    </row>
    <row r="139" spans="2:65" s="1" customFormat="1" ht="37.799999999999997" customHeight="1">
      <c r="B139" s="31"/>
      <c r="C139" s="127" t="s">
        <v>285</v>
      </c>
      <c r="D139" s="127" t="s">
        <v>189</v>
      </c>
      <c r="E139" s="128" t="s">
        <v>2810</v>
      </c>
      <c r="F139" s="129" t="s">
        <v>2811</v>
      </c>
      <c r="G139" s="130" t="s">
        <v>2030</v>
      </c>
      <c r="H139" s="131">
        <v>1</v>
      </c>
      <c r="I139" s="132"/>
      <c r="J139" s="133">
        <f>ROUND(I139*H139,2)</f>
        <v>0</v>
      </c>
      <c r="K139" s="129" t="s">
        <v>19</v>
      </c>
      <c r="L139" s="31"/>
      <c r="M139" s="134" t="s">
        <v>19</v>
      </c>
      <c r="N139" s="135" t="s">
        <v>47</v>
      </c>
      <c r="P139" s="136">
        <f>O139*H139</f>
        <v>0</v>
      </c>
      <c r="Q139" s="136">
        <v>2.8559999999999999E-2</v>
      </c>
      <c r="R139" s="136">
        <f>Q139*H139</f>
        <v>2.8559999999999999E-2</v>
      </c>
      <c r="S139" s="136">
        <v>0</v>
      </c>
      <c r="T139" s="137">
        <f>S139*H139</f>
        <v>0</v>
      </c>
      <c r="AR139" s="138" t="s">
        <v>298</v>
      </c>
      <c r="AT139" s="138" t="s">
        <v>189</v>
      </c>
      <c r="AU139" s="138" t="s">
        <v>86</v>
      </c>
      <c r="AY139" s="16" t="s">
        <v>187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84</v>
      </c>
      <c r="BK139" s="139">
        <f>ROUND(I139*H139,2)</f>
        <v>0</v>
      </c>
      <c r="BL139" s="16" t="s">
        <v>298</v>
      </c>
      <c r="BM139" s="138" t="s">
        <v>2812</v>
      </c>
    </row>
    <row r="140" spans="2:65" s="1" customFormat="1" ht="38.4">
      <c r="B140" s="31"/>
      <c r="D140" s="140" t="s">
        <v>196</v>
      </c>
      <c r="F140" s="141" t="s">
        <v>2813</v>
      </c>
      <c r="I140" s="142"/>
      <c r="L140" s="31"/>
      <c r="M140" s="143"/>
      <c r="T140" s="52"/>
      <c r="AT140" s="16" t="s">
        <v>196</v>
      </c>
      <c r="AU140" s="16" t="s">
        <v>86</v>
      </c>
    </row>
    <row r="141" spans="2:65" s="1" customFormat="1" ht="16.5" customHeight="1">
      <c r="B141" s="31"/>
      <c r="C141" s="160" t="s">
        <v>8</v>
      </c>
      <c r="D141" s="160" t="s">
        <v>267</v>
      </c>
      <c r="E141" s="161" t="s">
        <v>2814</v>
      </c>
      <c r="F141" s="162" t="s">
        <v>2815</v>
      </c>
      <c r="G141" s="163" t="s">
        <v>2030</v>
      </c>
      <c r="H141" s="164">
        <v>1</v>
      </c>
      <c r="I141" s="165"/>
      <c r="J141" s="166">
        <f>ROUND(I141*H141,2)</f>
        <v>0</v>
      </c>
      <c r="K141" s="162" t="s">
        <v>19</v>
      </c>
      <c r="L141" s="167"/>
      <c r="M141" s="168" t="s">
        <v>19</v>
      </c>
      <c r="N141" s="169" t="s">
        <v>47</v>
      </c>
      <c r="P141" s="136">
        <f>O141*H141</f>
        <v>0</v>
      </c>
      <c r="Q141" s="136">
        <v>2.5000000000000001E-2</v>
      </c>
      <c r="R141" s="136">
        <f>Q141*H141</f>
        <v>2.5000000000000001E-2</v>
      </c>
      <c r="S141" s="136">
        <v>0</v>
      </c>
      <c r="T141" s="137">
        <f>S141*H141</f>
        <v>0</v>
      </c>
      <c r="AR141" s="138" t="s">
        <v>394</v>
      </c>
      <c r="AT141" s="138" t="s">
        <v>267</v>
      </c>
      <c r="AU141" s="138" t="s">
        <v>86</v>
      </c>
      <c r="AY141" s="16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84</v>
      </c>
      <c r="BK141" s="139">
        <f>ROUND(I141*H141,2)</f>
        <v>0</v>
      </c>
      <c r="BL141" s="16" t="s">
        <v>298</v>
      </c>
      <c r="BM141" s="138" t="s">
        <v>2816</v>
      </c>
    </row>
    <row r="142" spans="2:65" s="1" customFormat="1" ht="96">
      <c r="B142" s="31"/>
      <c r="D142" s="140" t="s">
        <v>196</v>
      </c>
      <c r="F142" s="141" t="s">
        <v>2817</v>
      </c>
      <c r="I142" s="142"/>
      <c r="L142" s="31"/>
      <c r="M142" s="143"/>
      <c r="T142" s="52"/>
      <c r="AT142" s="16" t="s">
        <v>196</v>
      </c>
      <c r="AU142" s="16" t="s">
        <v>86</v>
      </c>
    </row>
    <row r="143" spans="2:65" s="1" customFormat="1" ht="24.15" customHeight="1">
      <c r="B143" s="31"/>
      <c r="C143" s="127" t="s">
        <v>298</v>
      </c>
      <c r="D143" s="127" t="s">
        <v>189</v>
      </c>
      <c r="E143" s="128" t="s">
        <v>2818</v>
      </c>
      <c r="F143" s="129" t="s">
        <v>2819</v>
      </c>
      <c r="G143" s="130" t="s">
        <v>2030</v>
      </c>
      <c r="H143" s="131">
        <v>1</v>
      </c>
      <c r="I143" s="132"/>
      <c r="J143" s="133">
        <f>ROUND(I143*H143,2)</f>
        <v>0</v>
      </c>
      <c r="K143" s="129" t="s">
        <v>193</v>
      </c>
      <c r="L143" s="31"/>
      <c r="M143" s="134" t="s">
        <v>19</v>
      </c>
      <c r="N143" s="135" t="s">
        <v>47</v>
      </c>
      <c r="P143" s="136">
        <f>O143*H143</f>
        <v>0</v>
      </c>
      <c r="Q143" s="136">
        <v>0</v>
      </c>
      <c r="R143" s="136">
        <f>Q143*H143</f>
        <v>0</v>
      </c>
      <c r="S143" s="136">
        <v>0.45600000000000002</v>
      </c>
      <c r="T143" s="137">
        <f>S143*H143</f>
        <v>0.45600000000000002</v>
      </c>
      <c r="AR143" s="138" t="s">
        <v>298</v>
      </c>
      <c r="AT143" s="138" t="s">
        <v>189</v>
      </c>
      <c r="AU143" s="138" t="s">
        <v>86</v>
      </c>
      <c r="AY143" s="16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84</v>
      </c>
      <c r="BK143" s="139">
        <f>ROUND(I143*H143,2)</f>
        <v>0</v>
      </c>
      <c r="BL143" s="16" t="s">
        <v>298</v>
      </c>
      <c r="BM143" s="138" t="s">
        <v>2820</v>
      </c>
    </row>
    <row r="144" spans="2:65" s="1" customFormat="1" ht="19.2">
      <c r="B144" s="31"/>
      <c r="D144" s="140" t="s">
        <v>196</v>
      </c>
      <c r="F144" s="141" t="s">
        <v>2821</v>
      </c>
      <c r="I144" s="142"/>
      <c r="L144" s="31"/>
      <c r="M144" s="143"/>
      <c r="T144" s="52"/>
      <c r="AT144" s="16" t="s">
        <v>196</v>
      </c>
      <c r="AU144" s="16" t="s">
        <v>86</v>
      </c>
    </row>
    <row r="145" spans="2:65" s="1" customFormat="1">
      <c r="B145" s="31"/>
      <c r="D145" s="144" t="s">
        <v>198</v>
      </c>
      <c r="F145" s="145" t="s">
        <v>2822</v>
      </c>
      <c r="I145" s="142"/>
      <c r="L145" s="31"/>
      <c r="M145" s="143"/>
      <c r="T145" s="52"/>
      <c r="AT145" s="16" t="s">
        <v>198</v>
      </c>
      <c r="AU145" s="16" t="s">
        <v>86</v>
      </c>
    </row>
    <row r="146" spans="2:65" s="1" customFormat="1" ht="16.5" customHeight="1">
      <c r="B146" s="31"/>
      <c r="C146" s="127" t="s">
        <v>304</v>
      </c>
      <c r="D146" s="127" t="s">
        <v>189</v>
      </c>
      <c r="E146" s="128" t="s">
        <v>2823</v>
      </c>
      <c r="F146" s="129" t="s">
        <v>2824</v>
      </c>
      <c r="G146" s="130" t="s">
        <v>2030</v>
      </c>
      <c r="H146" s="131">
        <v>1</v>
      </c>
      <c r="I146" s="132"/>
      <c r="J146" s="133">
        <f>ROUND(I146*H146,2)</f>
        <v>0</v>
      </c>
      <c r="K146" s="129" t="s">
        <v>19</v>
      </c>
      <c r="L146" s="31"/>
      <c r="M146" s="134" t="s">
        <v>19</v>
      </c>
      <c r="N146" s="135" t="s">
        <v>47</v>
      </c>
      <c r="P146" s="136">
        <f>O146*H146</f>
        <v>0</v>
      </c>
      <c r="Q146" s="136">
        <v>1.721E-2</v>
      </c>
      <c r="R146" s="136">
        <f>Q146*H146</f>
        <v>1.721E-2</v>
      </c>
      <c r="S146" s="136">
        <v>0</v>
      </c>
      <c r="T146" s="137">
        <f>S146*H146</f>
        <v>0</v>
      </c>
      <c r="AR146" s="138" t="s">
        <v>298</v>
      </c>
      <c r="AT146" s="138" t="s">
        <v>189</v>
      </c>
      <c r="AU146" s="138" t="s">
        <v>86</v>
      </c>
      <c r="AY146" s="16" t="s">
        <v>187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84</v>
      </c>
      <c r="BK146" s="139">
        <f>ROUND(I146*H146,2)</f>
        <v>0</v>
      </c>
      <c r="BL146" s="16" t="s">
        <v>298</v>
      </c>
      <c r="BM146" s="138" t="s">
        <v>2825</v>
      </c>
    </row>
    <row r="147" spans="2:65" s="1" customFormat="1" ht="28.8">
      <c r="B147" s="31"/>
      <c r="D147" s="140" t="s">
        <v>196</v>
      </c>
      <c r="F147" s="141" t="s">
        <v>2826</v>
      </c>
      <c r="I147" s="142"/>
      <c r="L147" s="31"/>
      <c r="M147" s="143"/>
      <c r="T147" s="52"/>
      <c r="AT147" s="16" t="s">
        <v>196</v>
      </c>
      <c r="AU147" s="16" t="s">
        <v>86</v>
      </c>
    </row>
    <row r="148" spans="2:65" s="12" customFormat="1">
      <c r="B148" s="146"/>
      <c r="D148" s="140" t="s">
        <v>200</v>
      </c>
      <c r="E148" s="147" t="s">
        <v>19</v>
      </c>
      <c r="F148" s="148" t="s">
        <v>84</v>
      </c>
      <c r="H148" s="149">
        <v>1</v>
      </c>
      <c r="I148" s="150"/>
      <c r="L148" s="146"/>
      <c r="M148" s="151"/>
      <c r="T148" s="152"/>
      <c r="AT148" s="147" t="s">
        <v>200</v>
      </c>
      <c r="AU148" s="147" t="s">
        <v>86</v>
      </c>
      <c r="AV148" s="12" t="s">
        <v>86</v>
      </c>
      <c r="AW148" s="12" t="s">
        <v>37</v>
      </c>
      <c r="AX148" s="12" t="s">
        <v>84</v>
      </c>
      <c r="AY148" s="147" t="s">
        <v>187</v>
      </c>
    </row>
    <row r="149" spans="2:65" s="1" customFormat="1" ht="21.75" customHeight="1">
      <c r="B149" s="31"/>
      <c r="C149" s="127" t="s">
        <v>311</v>
      </c>
      <c r="D149" s="127" t="s">
        <v>189</v>
      </c>
      <c r="E149" s="128" t="s">
        <v>2827</v>
      </c>
      <c r="F149" s="129" t="s">
        <v>2828</v>
      </c>
      <c r="G149" s="130" t="s">
        <v>2030</v>
      </c>
      <c r="H149" s="131">
        <v>1</v>
      </c>
      <c r="I149" s="132"/>
      <c r="J149" s="133">
        <f>ROUND(I149*H149,2)</f>
        <v>0</v>
      </c>
      <c r="K149" s="129" t="s">
        <v>193</v>
      </c>
      <c r="L149" s="31"/>
      <c r="M149" s="134" t="s">
        <v>19</v>
      </c>
      <c r="N149" s="135" t="s">
        <v>47</v>
      </c>
      <c r="P149" s="136">
        <f>O149*H149</f>
        <v>0</v>
      </c>
      <c r="Q149" s="136">
        <v>0</v>
      </c>
      <c r="R149" s="136">
        <f>Q149*H149</f>
        <v>0</v>
      </c>
      <c r="S149" s="136">
        <v>0.59499999999999997</v>
      </c>
      <c r="T149" s="137">
        <f>S149*H149</f>
        <v>0.59499999999999997</v>
      </c>
      <c r="AR149" s="138" t="s">
        <v>298</v>
      </c>
      <c r="AT149" s="138" t="s">
        <v>189</v>
      </c>
      <c r="AU149" s="138" t="s">
        <v>86</v>
      </c>
      <c r="AY149" s="16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84</v>
      </c>
      <c r="BK149" s="139">
        <f>ROUND(I149*H149,2)</f>
        <v>0</v>
      </c>
      <c r="BL149" s="16" t="s">
        <v>298</v>
      </c>
      <c r="BM149" s="138" t="s">
        <v>2829</v>
      </c>
    </row>
    <row r="150" spans="2:65" s="1" customFormat="1">
      <c r="B150" s="31"/>
      <c r="D150" s="140" t="s">
        <v>196</v>
      </c>
      <c r="F150" s="141" t="s">
        <v>2830</v>
      </c>
      <c r="I150" s="142"/>
      <c r="L150" s="31"/>
      <c r="M150" s="143"/>
      <c r="T150" s="52"/>
      <c r="AT150" s="16" t="s">
        <v>196</v>
      </c>
      <c r="AU150" s="16" t="s">
        <v>86</v>
      </c>
    </row>
    <row r="151" spans="2:65" s="1" customFormat="1">
      <c r="B151" s="31"/>
      <c r="D151" s="144" t="s">
        <v>198</v>
      </c>
      <c r="F151" s="145" t="s">
        <v>2831</v>
      </c>
      <c r="I151" s="142"/>
      <c r="L151" s="31"/>
      <c r="M151" s="143"/>
      <c r="T151" s="52"/>
      <c r="AT151" s="16" t="s">
        <v>198</v>
      </c>
      <c r="AU151" s="16" t="s">
        <v>86</v>
      </c>
    </row>
    <row r="152" spans="2:65" s="12" customFormat="1">
      <c r="B152" s="146"/>
      <c r="D152" s="140" t="s">
        <v>200</v>
      </c>
      <c r="E152" s="147" t="s">
        <v>19</v>
      </c>
      <c r="F152" s="148" t="s">
        <v>84</v>
      </c>
      <c r="H152" s="149">
        <v>1</v>
      </c>
      <c r="I152" s="150"/>
      <c r="L152" s="146"/>
      <c r="M152" s="151"/>
      <c r="T152" s="152"/>
      <c r="AT152" s="147" t="s">
        <v>200</v>
      </c>
      <c r="AU152" s="147" t="s">
        <v>86</v>
      </c>
      <c r="AV152" s="12" t="s">
        <v>86</v>
      </c>
      <c r="AW152" s="12" t="s">
        <v>37</v>
      </c>
      <c r="AX152" s="12" t="s">
        <v>84</v>
      </c>
      <c r="AY152" s="147" t="s">
        <v>187</v>
      </c>
    </row>
    <row r="153" spans="2:65" s="1" customFormat="1" ht="16.5" customHeight="1">
      <c r="B153" s="31"/>
      <c r="C153" s="127" t="s">
        <v>317</v>
      </c>
      <c r="D153" s="127" t="s">
        <v>189</v>
      </c>
      <c r="E153" s="128" t="s">
        <v>2832</v>
      </c>
      <c r="F153" s="129" t="s">
        <v>2833</v>
      </c>
      <c r="G153" s="130" t="s">
        <v>2030</v>
      </c>
      <c r="H153" s="131">
        <v>1</v>
      </c>
      <c r="I153" s="132"/>
      <c r="J153" s="133">
        <f>ROUND(I153*H153,2)</f>
        <v>0</v>
      </c>
      <c r="K153" s="129" t="s">
        <v>19</v>
      </c>
      <c r="L153" s="31"/>
      <c r="M153" s="134" t="s">
        <v>19</v>
      </c>
      <c r="N153" s="135" t="s">
        <v>47</v>
      </c>
      <c r="P153" s="136">
        <f>O153*H153</f>
        <v>0</v>
      </c>
      <c r="Q153" s="136">
        <v>0.1986</v>
      </c>
      <c r="R153" s="136">
        <f>Q153*H153</f>
        <v>0.1986</v>
      </c>
      <c r="S153" s="136">
        <v>0</v>
      </c>
      <c r="T153" s="137">
        <f>S153*H153</f>
        <v>0</v>
      </c>
      <c r="AR153" s="138" t="s">
        <v>298</v>
      </c>
      <c r="AT153" s="138" t="s">
        <v>189</v>
      </c>
      <c r="AU153" s="138" t="s">
        <v>86</v>
      </c>
      <c r="AY153" s="16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84</v>
      </c>
      <c r="BK153" s="139">
        <f>ROUND(I153*H153,2)</f>
        <v>0</v>
      </c>
      <c r="BL153" s="16" t="s">
        <v>298</v>
      </c>
      <c r="BM153" s="138" t="s">
        <v>2834</v>
      </c>
    </row>
    <row r="154" spans="2:65" s="1" customFormat="1" ht="38.4">
      <c r="B154" s="31"/>
      <c r="D154" s="140" t="s">
        <v>196</v>
      </c>
      <c r="F154" s="141" t="s">
        <v>2835</v>
      </c>
      <c r="I154" s="142"/>
      <c r="L154" s="31"/>
      <c r="M154" s="143"/>
      <c r="T154" s="52"/>
      <c r="AT154" s="16" t="s">
        <v>196</v>
      </c>
      <c r="AU154" s="16" t="s">
        <v>86</v>
      </c>
    </row>
    <row r="155" spans="2:65" s="11" customFormat="1" ht="25.95" customHeight="1">
      <c r="B155" s="115"/>
      <c r="D155" s="116" t="s">
        <v>75</v>
      </c>
      <c r="E155" s="117" t="s">
        <v>684</v>
      </c>
      <c r="F155" s="117" t="s">
        <v>113</v>
      </c>
      <c r="I155" s="118"/>
      <c r="J155" s="119">
        <f>BK155</f>
        <v>0</v>
      </c>
      <c r="L155" s="115"/>
      <c r="M155" s="120"/>
      <c r="P155" s="121">
        <f>P156+P161+P166</f>
        <v>0</v>
      </c>
      <c r="R155" s="121">
        <f>R156+R161+R166</f>
        <v>0</v>
      </c>
      <c r="T155" s="122">
        <f>T156+T161+T166</f>
        <v>0</v>
      </c>
      <c r="AR155" s="116" t="s">
        <v>222</v>
      </c>
      <c r="AT155" s="123" t="s">
        <v>75</v>
      </c>
      <c r="AU155" s="123" t="s">
        <v>76</v>
      </c>
      <c r="AY155" s="116" t="s">
        <v>187</v>
      </c>
      <c r="BK155" s="124">
        <f>BK156+BK161+BK166</f>
        <v>0</v>
      </c>
    </row>
    <row r="156" spans="2:65" s="11" customFormat="1" ht="22.8" customHeight="1">
      <c r="B156" s="115"/>
      <c r="D156" s="116" t="s">
        <v>75</v>
      </c>
      <c r="E156" s="125" t="s">
        <v>685</v>
      </c>
      <c r="F156" s="125" t="s">
        <v>686</v>
      </c>
      <c r="I156" s="118"/>
      <c r="J156" s="126">
        <f>BK156</f>
        <v>0</v>
      </c>
      <c r="L156" s="115"/>
      <c r="M156" s="120"/>
      <c r="P156" s="121">
        <f>SUM(P157:P160)</f>
        <v>0</v>
      </c>
      <c r="R156" s="121">
        <f>SUM(R157:R160)</f>
        <v>0</v>
      </c>
      <c r="T156" s="122">
        <f>SUM(T157:T160)</f>
        <v>0</v>
      </c>
      <c r="AR156" s="116" t="s">
        <v>222</v>
      </c>
      <c r="AT156" s="123" t="s">
        <v>75</v>
      </c>
      <c r="AU156" s="123" t="s">
        <v>84</v>
      </c>
      <c r="AY156" s="116" t="s">
        <v>187</v>
      </c>
      <c r="BK156" s="124">
        <f>SUM(BK157:BK160)</f>
        <v>0</v>
      </c>
    </row>
    <row r="157" spans="2:65" s="1" customFormat="1" ht="16.5" customHeight="1">
      <c r="B157" s="31"/>
      <c r="C157" s="127" t="s">
        <v>324</v>
      </c>
      <c r="D157" s="127" t="s">
        <v>189</v>
      </c>
      <c r="E157" s="128" t="s">
        <v>2028</v>
      </c>
      <c r="F157" s="129" t="s">
        <v>2029</v>
      </c>
      <c r="G157" s="130" t="s">
        <v>2030</v>
      </c>
      <c r="H157" s="131">
        <v>1</v>
      </c>
      <c r="I157" s="132"/>
      <c r="J157" s="133">
        <f>ROUND(I157*H157,2)</f>
        <v>0</v>
      </c>
      <c r="K157" s="129" t="s">
        <v>193</v>
      </c>
      <c r="L157" s="31"/>
      <c r="M157" s="134" t="s">
        <v>19</v>
      </c>
      <c r="N157" s="135" t="s">
        <v>47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691</v>
      </c>
      <c r="AT157" s="138" t="s">
        <v>189</v>
      </c>
      <c r="AU157" s="138" t="s">
        <v>86</v>
      </c>
      <c r="AY157" s="16" t="s">
        <v>187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84</v>
      </c>
      <c r="BK157" s="139">
        <f>ROUND(I157*H157,2)</f>
        <v>0</v>
      </c>
      <c r="BL157" s="16" t="s">
        <v>691</v>
      </c>
      <c r="BM157" s="138" t="s">
        <v>2836</v>
      </c>
    </row>
    <row r="158" spans="2:65" s="1" customFormat="1" ht="48">
      <c r="B158" s="31"/>
      <c r="D158" s="140" t="s">
        <v>196</v>
      </c>
      <c r="F158" s="141" t="s">
        <v>2837</v>
      </c>
      <c r="I158" s="142"/>
      <c r="L158" s="31"/>
      <c r="M158" s="143"/>
      <c r="T158" s="52"/>
      <c r="AT158" s="16" t="s">
        <v>196</v>
      </c>
      <c r="AU158" s="16" t="s">
        <v>86</v>
      </c>
    </row>
    <row r="159" spans="2:65" s="1" customFormat="1">
      <c r="B159" s="31"/>
      <c r="D159" s="144" t="s">
        <v>198</v>
      </c>
      <c r="F159" s="145" t="s">
        <v>2033</v>
      </c>
      <c r="I159" s="142"/>
      <c r="L159" s="31"/>
      <c r="M159" s="143"/>
      <c r="T159" s="52"/>
      <c r="AT159" s="16" t="s">
        <v>198</v>
      </c>
      <c r="AU159" s="16" t="s">
        <v>86</v>
      </c>
    </row>
    <row r="160" spans="2:65" s="12" customFormat="1">
      <c r="B160" s="146"/>
      <c r="D160" s="140" t="s">
        <v>200</v>
      </c>
      <c r="E160" s="147" t="s">
        <v>19</v>
      </c>
      <c r="F160" s="148" t="s">
        <v>84</v>
      </c>
      <c r="H160" s="149">
        <v>1</v>
      </c>
      <c r="I160" s="150"/>
      <c r="L160" s="146"/>
      <c r="M160" s="151"/>
      <c r="T160" s="152"/>
      <c r="AT160" s="147" t="s">
        <v>200</v>
      </c>
      <c r="AU160" s="147" t="s">
        <v>86</v>
      </c>
      <c r="AV160" s="12" t="s">
        <v>86</v>
      </c>
      <c r="AW160" s="12" t="s">
        <v>37</v>
      </c>
      <c r="AX160" s="12" t="s">
        <v>84</v>
      </c>
      <c r="AY160" s="147" t="s">
        <v>187</v>
      </c>
    </row>
    <row r="161" spans="2:65" s="11" customFormat="1" ht="22.8" customHeight="1">
      <c r="B161" s="115"/>
      <c r="D161" s="116" t="s">
        <v>75</v>
      </c>
      <c r="E161" s="125" t="s">
        <v>699</v>
      </c>
      <c r="F161" s="125" t="s">
        <v>700</v>
      </c>
      <c r="I161" s="118"/>
      <c r="J161" s="126">
        <f>BK161</f>
        <v>0</v>
      </c>
      <c r="L161" s="115"/>
      <c r="M161" s="120"/>
      <c r="P161" s="121">
        <f>SUM(P162:P165)</f>
        <v>0</v>
      </c>
      <c r="R161" s="121">
        <f>SUM(R162:R165)</f>
        <v>0</v>
      </c>
      <c r="T161" s="122">
        <f>SUM(T162:T165)</f>
        <v>0</v>
      </c>
      <c r="AR161" s="116" t="s">
        <v>222</v>
      </c>
      <c r="AT161" s="123" t="s">
        <v>75</v>
      </c>
      <c r="AU161" s="123" t="s">
        <v>84</v>
      </c>
      <c r="AY161" s="116" t="s">
        <v>187</v>
      </c>
      <c r="BK161" s="124">
        <f>SUM(BK162:BK165)</f>
        <v>0</v>
      </c>
    </row>
    <row r="162" spans="2:65" s="1" customFormat="1" ht="16.5" customHeight="1">
      <c r="B162" s="31"/>
      <c r="C162" s="127" t="s">
        <v>7</v>
      </c>
      <c r="D162" s="127" t="s">
        <v>189</v>
      </c>
      <c r="E162" s="128" t="s">
        <v>2838</v>
      </c>
      <c r="F162" s="129" t="s">
        <v>2839</v>
      </c>
      <c r="G162" s="130" t="s">
        <v>2030</v>
      </c>
      <c r="H162" s="131">
        <v>1</v>
      </c>
      <c r="I162" s="132"/>
      <c r="J162" s="133">
        <f>ROUND(I162*H162,2)</f>
        <v>0</v>
      </c>
      <c r="K162" s="129" t="s">
        <v>193</v>
      </c>
      <c r="L162" s="31"/>
      <c r="M162" s="134" t="s">
        <v>19</v>
      </c>
      <c r="N162" s="135" t="s">
        <v>47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691</v>
      </c>
      <c r="AT162" s="138" t="s">
        <v>189</v>
      </c>
      <c r="AU162" s="138" t="s">
        <v>86</v>
      </c>
      <c r="AY162" s="16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84</v>
      </c>
      <c r="BK162" s="139">
        <f>ROUND(I162*H162,2)</f>
        <v>0</v>
      </c>
      <c r="BL162" s="16" t="s">
        <v>691</v>
      </c>
      <c r="BM162" s="138" t="s">
        <v>2840</v>
      </c>
    </row>
    <row r="163" spans="2:65" s="1" customFormat="1">
      <c r="B163" s="31"/>
      <c r="D163" s="140" t="s">
        <v>196</v>
      </c>
      <c r="F163" s="141" t="s">
        <v>2839</v>
      </c>
      <c r="I163" s="142"/>
      <c r="L163" s="31"/>
      <c r="M163" s="143"/>
      <c r="T163" s="52"/>
      <c r="AT163" s="16" t="s">
        <v>196</v>
      </c>
      <c r="AU163" s="16" t="s">
        <v>86</v>
      </c>
    </row>
    <row r="164" spans="2:65" s="1" customFormat="1">
      <c r="B164" s="31"/>
      <c r="D164" s="144" t="s">
        <v>198</v>
      </c>
      <c r="F164" s="145" t="s">
        <v>2841</v>
      </c>
      <c r="I164" s="142"/>
      <c r="L164" s="31"/>
      <c r="M164" s="143"/>
      <c r="T164" s="52"/>
      <c r="AT164" s="16" t="s">
        <v>198</v>
      </c>
      <c r="AU164" s="16" t="s">
        <v>86</v>
      </c>
    </row>
    <row r="165" spans="2:65" s="12" customFormat="1">
      <c r="B165" s="146"/>
      <c r="D165" s="140" t="s">
        <v>200</v>
      </c>
      <c r="E165" s="147" t="s">
        <v>19</v>
      </c>
      <c r="F165" s="148" t="s">
        <v>84</v>
      </c>
      <c r="H165" s="149">
        <v>1</v>
      </c>
      <c r="I165" s="150"/>
      <c r="L165" s="146"/>
      <c r="M165" s="151"/>
      <c r="T165" s="152"/>
      <c r="AT165" s="147" t="s">
        <v>200</v>
      </c>
      <c r="AU165" s="147" t="s">
        <v>86</v>
      </c>
      <c r="AV165" s="12" t="s">
        <v>86</v>
      </c>
      <c r="AW165" s="12" t="s">
        <v>37</v>
      </c>
      <c r="AX165" s="12" t="s">
        <v>84</v>
      </c>
      <c r="AY165" s="147" t="s">
        <v>187</v>
      </c>
    </row>
    <row r="166" spans="2:65" s="11" customFormat="1" ht="22.8" customHeight="1">
      <c r="B166" s="115"/>
      <c r="D166" s="116" t="s">
        <v>75</v>
      </c>
      <c r="E166" s="125" t="s">
        <v>2842</v>
      </c>
      <c r="F166" s="125" t="s">
        <v>2843</v>
      </c>
      <c r="I166" s="118"/>
      <c r="J166" s="126">
        <f>BK166</f>
        <v>0</v>
      </c>
      <c r="L166" s="115"/>
      <c r="M166" s="120"/>
      <c r="P166" s="121">
        <f>SUM(P167:P174)</f>
        <v>0</v>
      </c>
      <c r="R166" s="121">
        <f>SUM(R167:R174)</f>
        <v>0</v>
      </c>
      <c r="T166" s="122">
        <f>SUM(T167:T174)</f>
        <v>0</v>
      </c>
      <c r="AR166" s="116" t="s">
        <v>222</v>
      </c>
      <c r="AT166" s="123" t="s">
        <v>75</v>
      </c>
      <c r="AU166" s="123" t="s">
        <v>84</v>
      </c>
      <c r="AY166" s="116" t="s">
        <v>187</v>
      </c>
      <c r="BK166" s="124">
        <f>SUM(BK167:BK174)</f>
        <v>0</v>
      </c>
    </row>
    <row r="167" spans="2:65" s="1" customFormat="1" ht="16.5" customHeight="1">
      <c r="B167" s="31"/>
      <c r="C167" s="127" t="s">
        <v>332</v>
      </c>
      <c r="D167" s="127" t="s">
        <v>189</v>
      </c>
      <c r="E167" s="128" t="s">
        <v>2844</v>
      </c>
      <c r="F167" s="129" t="s">
        <v>2845</v>
      </c>
      <c r="G167" s="130" t="s">
        <v>2030</v>
      </c>
      <c r="H167" s="131">
        <v>1</v>
      </c>
      <c r="I167" s="132"/>
      <c r="J167" s="133">
        <f>ROUND(I167*H167,2)</f>
        <v>0</v>
      </c>
      <c r="K167" s="129" t="s">
        <v>193</v>
      </c>
      <c r="L167" s="31"/>
      <c r="M167" s="134" t="s">
        <v>19</v>
      </c>
      <c r="N167" s="135" t="s">
        <v>47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691</v>
      </c>
      <c r="AT167" s="138" t="s">
        <v>189</v>
      </c>
      <c r="AU167" s="138" t="s">
        <v>86</v>
      </c>
      <c r="AY167" s="16" t="s">
        <v>187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84</v>
      </c>
      <c r="BK167" s="139">
        <f>ROUND(I167*H167,2)</f>
        <v>0</v>
      </c>
      <c r="BL167" s="16" t="s">
        <v>691</v>
      </c>
      <c r="BM167" s="138" t="s">
        <v>2846</v>
      </c>
    </row>
    <row r="168" spans="2:65" s="1" customFormat="1">
      <c r="B168" s="31"/>
      <c r="D168" s="140" t="s">
        <v>196</v>
      </c>
      <c r="F168" s="141" t="s">
        <v>2845</v>
      </c>
      <c r="I168" s="142"/>
      <c r="L168" s="31"/>
      <c r="M168" s="143"/>
      <c r="T168" s="52"/>
      <c r="AT168" s="16" t="s">
        <v>196</v>
      </c>
      <c r="AU168" s="16" t="s">
        <v>86</v>
      </c>
    </row>
    <row r="169" spans="2:65" s="1" customFormat="1">
      <c r="B169" s="31"/>
      <c r="D169" s="144" t="s">
        <v>198</v>
      </c>
      <c r="F169" s="145" t="s">
        <v>2847</v>
      </c>
      <c r="I169" s="142"/>
      <c r="L169" s="31"/>
      <c r="M169" s="143"/>
      <c r="T169" s="52"/>
      <c r="AT169" s="16" t="s">
        <v>198</v>
      </c>
      <c r="AU169" s="16" t="s">
        <v>86</v>
      </c>
    </row>
    <row r="170" spans="2:65" s="12" customFormat="1">
      <c r="B170" s="146"/>
      <c r="D170" s="140" t="s">
        <v>200</v>
      </c>
      <c r="E170" s="147" t="s">
        <v>19</v>
      </c>
      <c r="F170" s="148" t="s">
        <v>84</v>
      </c>
      <c r="H170" s="149">
        <v>1</v>
      </c>
      <c r="I170" s="150"/>
      <c r="L170" s="146"/>
      <c r="M170" s="151"/>
      <c r="T170" s="152"/>
      <c r="AT170" s="147" t="s">
        <v>200</v>
      </c>
      <c r="AU170" s="147" t="s">
        <v>86</v>
      </c>
      <c r="AV170" s="12" t="s">
        <v>86</v>
      </c>
      <c r="AW170" s="12" t="s">
        <v>37</v>
      </c>
      <c r="AX170" s="12" t="s">
        <v>84</v>
      </c>
      <c r="AY170" s="147" t="s">
        <v>187</v>
      </c>
    </row>
    <row r="171" spans="2:65" s="1" customFormat="1" ht="16.5" customHeight="1">
      <c r="B171" s="31"/>
      <c r="C171" s="127" t="s">
        <v>336</v>
      </c>
      <c r="D171" s="127" t="s">
        <v>189</v>
      </c>
      <c r="E171" s="128" t="s">
        <v>2848</v>
      </c>
      <c r="F171" s="129" t="s">
        <v>2849</v>
      </c>
      <c r="G171" s="130" t="s">
        <v>2030</v>
      </c>
      <c r="H171" s="131">
        <v>1</v>
      </c>
      <c r="I171" s="132"/>
      <c r="J171" s="133">
        <f>ROUND(I171*H171,2)</f>
        <v>0</v>
      </c>
      <c r="K171" s="129" t="s">
        <v>193</v>
      </c>
      <c r="L171" s="31"/>
      <c r="M171" s="134" t="s">
        <v>19</v>
      </c>
      <c r="N171" s="135" t="s">
        <v>47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691</v>
      </c>
      <c r="AT171" s="138" t="s">
        <v>189</v>
      </c>
      <c r="AU171" s="138" t="s">
        <v>86</v>
      </c>
      <c r="AY171" s="16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84</v>
      </c>
      <c r="BK171" s="139">
        <f>ROUND(I171*H171,2)</f>
        <v>0</v>
      </c>
      <c r="BL171" s="16" t="s">
        <v>691</v>
      </c>
      <c r="BM171" s="138" t="s">
        <v>2850</v>
      </c>
    </row>
    <row r="172" spans="2:65" s="1" customFormat="1">
      <c r="B172" s="31"/>
      <c r="D172" s="140" t="s">
        <v>196</v>
      </c>
      <c r="F172" s="141" t="s">
        <v>2849</v>
      </c>
      <c r="I172" s="142"/>
      <c r="L172" s="31"/>
      <c r="M172" s="143"/>
      <c r="T172" s="52"/>
      <c r="AT172" s="16" t="s">
        <v>196</v>
      </c>
      <c r="AU172" s="16" t="s">
        <v>86</v>
      </c>
    </row>
    <row r="173" spans="2:65" s="1" customFormat="1">
      <c r="B173" s="31"/>
      <c r="D173" s="144" t="s">
        <v>198</v>
      </c>
      <c r="F173" s="145" t="s">
        <v>2851</v>
      </c>
      <c r="I173" s="142"/>
      <c r="L173" s="31"/>
      <c r="M173" s="143"/>
      <c r="T173" s="52"/>
      <c r="AT173" s="16" t="s">
        <v>198</v>
      </c>
      <c r="AU173" s="16" t="s">
        <v>86</v>
      </c>
    </row>
    <row r="174" spans="2:65" s="12" customFormat="1">
      <c r="B174" s="146"/>
      <c r="D174" s="140" t="s">
        <v>200</v>
      </c>
      <c r="E174" s="147" t="s">
        <v>19</v>
      </c>
      <c r="F174" s="148" t="s">
        <v>84</v>
      </c>
      <c r="H174" s="149">
        <v>1</v>
      </c>
      <c r="I174" s="150"/>
      <c r="L174" s="146"/>
      <c r="M174" s="170"/>
      <c r="N174" s="171"/>
      <c r="O174" s="171"/>
      <c r="P174" s="171"/>
      <c r="Q174" s="171"/>
      <c r="R174" s="171"/>
      <c r="S174" s="171"/>
      <c r="T174" s="172"/>
      <c r="AT174" s="147" t="s">
        <v>200</v>
      </c>
      <c r="AU174" s="147" t="s">
        <v>86</v>
      </c>
      <c r="AV174" s="12" t="s">
        <v>86</v>
      </c>
      <c r="AW174" s="12" t="s">
        <v>37</v>
      </c>
      <c r="AX174" s="12" t="s">
        <v>84</v>
      </c>
      <c r="AY174" s="147" t="s">
        <v>187</v>
      </c>
    </row>
    <row r="175" spans="2:65" s="1" customFormat="1" ht="6.9" customHeight="1">
      <c r="B175" s="40"/>
      <c r="C175" s="41"/>
      <c r="D175" s="41"/>
      <c r="E175" s="41"/>
      <c r="F175" s="41"/>
      <c r="G175" s="41"/>
      <c r="H175" s="41"/>
      <c r="I175" s="41"/>
      <c r="J175" s="41"/>
      <c r="K175" s="41"/>
      <c r="L175" s="31"/>
    </row>
  </sheetData>
  <sheetProtection algorithmName="SHA-512" hashValue="Ni3XxqZJM1SfHrby44UkfeRE8DaZ4Wtmu2jY5LViFoavlqn7av3Vayzx3L6GYzJxSBJ/VEXSpFUqWusFiMri5w==" saltValue="djKjc4mvNBiXmLAv056lPyeUUyi4/XCaA7kx1lXt4Yit7+k0adtwVXS/A/4oQsA7rgOQPiM5TAdcUsqDsL3Eug==" spinCount="100000" sheet="1" objects="1" scenarios="1" formatColumns="0" formatRows="0" autoFilter="0"/>
  <autoFilter ref="C89:K174" xr:uid="{00000000-0009-0000-0000-000007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700-000000000000}"/>
    <hyperlink ref="F101" r:id="rId2" xr:uid="{00000000-0004-0000-0700-000001000000}"/>
    <hyperlink ref="F108" r:id="rId3" xr:uid="{00000000-0004-0000-0700-000002000000}"/>
    <hyperlink ref="F112" r:id="rId4" xr:uid="{00000000-0004-0000-0700-000003000000}"/>
    <hyperlink ref="F117" r:id="rId5" xr:uid="{00000000-0004-0000-0700-000004000000}"/>
    <hyperlink ref="F121" r:id="rId6" xr:uid="{00000000-0004-0000-0700-000005000000}"/>
    <hyperlink ref="F125" r:id="rId7" xr:uid="{00000000-0004-0000-0700-000006000000}"/>
    <hyperlink ref="F138" r:id="rId8" xr:uid="{00000000-0004-0000-0700-000007000000}"/>
    <hyperlink ref="F145" r:id="rId9" xr:uid="{00000000-0004-0000-0700-000008000000}"/>
    <hyperlink ref="F151" r:id="rId10" xr:uid="{00000000-0004-0000-0700-000009000000}"/>
    <hyperlink ref="F159" r:id="rId11" xr:uid="{00000000-0004-0000-0700-00000A000000}"/>
    <hyperlink ref="F164" r:id="rId12" xr:uid="{00000000-0004-0000-0700-00000B000000}"/>
    <hyperlink ref="F169" r:id="rId13" xr:uid="{00000000-0004-0000-0700-00000C000000}"/>
    <hyperlink ref="F173" r:id="rId14" xr:uid="{00000000-0004-0000-07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6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108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120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1" t="str">
        <f>'Rekapitulace stavby'!K6</f>
        <v>Vodovod Tošovice - I. Etapa</v>
      </c>
      <c r="F7" s="302"/>
      <c r="G7" s="302"/>
      <c r="H7" s="302"/>
      <c r="L7" s="19"/>
    </row>
    <row r="8" spans="2:46" s="1" customFormat="1" ht="12" customHeight="1">
      <c r="B8" s="31"/>
      <c r="D8" s="26" t="s">
        <v>131</v>
      </c>
      <c r="L8" s="31"/>
    </row>
    <row r="9" spans="2:46" s="1" customFormat="1" ht="30" customHeight="1">
      <c r="B9" s="31"/>
      <c r="E9" s="284" t="s">
        <v>2852</v>
      </c>
      <c r="F9" s="300"/>
      <c r="G9" s="300"/>
      <c r="H9" s="30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28. 9. 2023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3" t="str">
        <f>'Rekapitulace stavby'!E14</f>
        <v>Vyplň údaj</v>
      </c>
      <c r="F18" s="290"/>
      <c r="G18" s="290"/>
      <c r="H18" s="290"/>
      <c r="I18" s="26" t="s">
        <v>29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6"/>
      <c r="E27" s="294" t="s">
        <v>19</v>
      </c>
      <c r="F27" s="294"/>
      <c r="G27" s="294"/>
      <c r="H27" s="294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7" t="s">
        <v>42</v>
      </c>
      <c r="J30" s="62">
        <f>ROUND(J91,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8">
        <f>ROUND((SUM(BE91:BE361)),  2)</f>
        <v>0</v>
      </c>
      <c r="I33" s="89">
        <v>0.21</v>
      </c>
      <c r="J33" s="88">
        <f>ROUND(((SUM(BE91:BE361))*I33),  2)</f>
        <v>0</v>
      </c>
      <c r="L33" s="31"/>
    </row>
    <row r="34" spans="2:12" s="1" customFormat="1" ht="14.4" customHeight="1">
      <c r="B34" s="31"/>
      <c r="E34" s="26" t="s">
        <v>48</v>
      </c>
      <c r="F34" s="88">
        <f>ROUND((SUM(BF91:BF361)),  2)</f>
        <v>0</v>
      </c>
      <c r="I34" s="89">
        <v>0.15</v>
      </c>
      <c r="J34" s="88">
        <f>ROUND(((SUM(BF91:BF361))*I34),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8">
        <f>ROUND((SUM(BG91:BG361)),  2)</f>
        <v>0</v>
      </c>
      <c r="I35" s="89">
        <v>0.21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8">
        <f>ROUND((SUM(BH91:BH361)),  2)</f>
        <v>0</v>
      </c>
      <c r="I36" s="89">
        <v>0.15</v>
      </c>
      <c r="J36" s="88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8">
        <f>ROUND((SUM(BI91:BI361)),  2)</f>
        <v>0</v>
      </c>
      <c r="I37" s="89">
        <v>0</v>
      </c>
      <c r="J37" s="8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0"/>
      <c r="D39" s="91" t="s">
        <v>52</v>
      </c>
      <c r="E39" s="53"/>
      <c r="F39" s="53"/>
      <c r="G39" s="92" t="s">
        <v>53</v>
      </c>
      <c r="H39" s="93" t="s">
        <v>54</v>
      </c>
      <c r="I39" s="53"/>
      <c r="J39" s="94">
        <f>SUM(J30:J37)</f>
        <v>0</v>
      </c>
      <c r="K39" s="95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152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1" t="str">
        <f>E7</f>
        <v>Vodovod Tošovice - I. Etapa</v>
      </c>
      <c r="F48" s="302"/>
      <c r="G48" s="302"/>
      <c r="H48" s="302"/>
      <c r="L48" s="31"/>
    </row>
    <row r="49" spans="2:47" s="1" customFormat="1" ht="12" customHeight="1">
      <c r="B49" s="31"/>
      <c r="C49" s="26" t="s">
        <v>131</v>
      </c>
      <c r="L49" s="31"/>
    </row>
    <row r="50" spans="2:47" s="1" customFormat="1" ht="30" customHeight="1">
      <c r="B50" s="31"/>
      <c r="E50" s="284" t="str">
        <f>E9</f>
        <v>02.1.3 - SO 01 - Stavební úprava přečerpávací stanice - Elektrické vystrojení</v>
      </c>
      <c r="F50" s="300"/>
      <c r="G50" s="300"/>
      <c r="H50" s="300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Odry</v>
      </c>
      <c r="I52" s="26" t="s">
        <v>23</v>
      </c>
      <c r="J52" s="48" t="str">
        <f>IF(J12="","",J12)</f>
        <v>28. 9. 2023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Odry</v>
      </c>
      <c r="I54" s="26" t="s">
        <v>33</v>
      </c>
      <c r="J54" s="29" t="str">
        <f>E21</f>
        <v>Hydroelko, s.r.o.</v>
      </c>
      <c r="L54" s="31"/>
    </row>
    <row r="55" spans="2:47" s="1" customFormat="1" ht="15.15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6" t="s">
        <v>153</v>
      </c>
      <c r="D57" s="90"/>
      <c r="E57" s="90"/>
      <c r="F57" s="90"/>
      <c r="G57" s="90"/>
      <c r="H57" s="90"/>
      <c r="I57" s="90"/>
      <c r="J57" s="97" t="s">
        <v>154</v>
      </c>
      <c r="K57" s="90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8" t="s">
        <v>74</v>
      </c>
      <c r="J59" s="62">
        <f>J91</f>
        <v>0</v>
      </c>
      <c r="L59" s="31"/>
      <c r="AU59" s="16" t="s">
        <v>155</v>
      </c>
    </row>
    <row r="60" spans="2:47" s="8" customFormat="1" ht="24.9" customHeight="1">
      <c r="B60" s="99"/>
      <c r="D60" s="100" t="s">
        <v>156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95" customHeight="1">
      <c r="B61" s="103"/>
      <c r="D61" s="104" t="s">
        <v>164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95" customHeight="1">
      <c r="B62" s="103"/>
      <c r="D62" s="104" t="s">
        <v>165</v>
      </c>
      <c r="E62" s="105"/>
      <c r="F62" s="105"/>
      <c r="G62" s="105"/>
      <c r="H62" s="105"/>
      <c r="I62" s="105"/>
      <c r="J62" s="106">
        <f>J102</f>
        <v>0</v>
      </c>
      <c r="L62" s="103"/>
    </row>
    <row r="63" spans="2:47" s="9" customFormat="1" ht="19.95" customHeight="1">
      <c r="B63" s="103"/>
      <c r="D63" s="104" t="s">
        <v>166</v>
      </c>
      <c r="E63" s="105"/>
      <c r="F63" s="105"/>
      <c r="G63" s="105"/>
      <c r="H63" s="105"/>
      <c r="I63" s="105"/>
      <c r="J63" s="106">
        <f>J116</f>
        <v>0</v>
      </c>
      <c r="L63" s="103"/>
    </row>
    <row r="64" spans="2:47" s="8" customFormat="1" ht="24.9" customHeight="1">
      <c r="B64" s="99"/>
      <c r="D64" s="100" t="s">
        <v>167</v>
      </c>
      <c r="E64" s="101"/>
      <c r="F64" s="101"/>
      <c r="G64" s="101"/>
      <c r="H64" s="101"/>
      <c r="I64" s="101"/>
      <c r="J64" s="102">
        <f>J120</f>
        <v>0</v>
      </c>
      <c r="L64" s="99"/>
    </row>
    <row r="65" spans="2:12" s="9" customFormat="1" ht="19.95" customHeight="1">
      <c r="B65" s="103"/>
      <c r="D65" s="104" t="s">
        <v>2853</v>
      </c>
      <c r="E65" s="105"/>
      <c r="F65" s="105"/>
      <c r="G65" s="105"/>
      <c r="H65" s="105"/>
      <c r="I65" s="105"/>
      <c r="J65" s="106">
        <f>J121</f>
        <v>0</v>
      </c>
      <c r="L65" s="103"/>
    </row>
    <row r="66" spans="2:12" s="9" customFormat="1" ht="19.95" customHeight="1">
      <c r="B66" s="103"/>
      <c r="D66" s="104" t="s">
        <v>1434</v>
      </c>
      <c r="E66" s="105"/>
      <c r="F66" s="105"/>
      <c r="G66" s="105"/>
      <c r="H66" s="105"/>
      <c r="I66" s="105"/>
      <c r="J66" s="106">
        <f>J129</f>
        <v>0</v>
      </c>
      <c r="L66" s="103"/>
    </row>
    <row r="67" spans="2:12" s="9" customFormat="1" ht="19.95" customHeight="1">
      <c r="B67" s="103"/>
      <c r="D67" s="104" t="s">
        <v>1435</v>
      </c>
      <c r="E67" s="105"/>
      <c r="F67" s="105"/>
      <c r="G67" s="105"/>
      <c r="H67" s="105"/>
      <c r="I67" s="105"/>
      <c r="J67" s="106">
        <f>J276</f>
        <v>0</v>
      </c>
      <c r="L67" s="103"/>
    </row>
    <row r="68" spans="2:12" s="8" customFormat="1" ht="24.9" customHeight="1">
      <c r="B68" s="99"/>
      <c r="D68" s="100" t="s">
        <v>726</v>
      </c>
      <c r="E68" s="101"/>
      <c r="F68" s="101"/>
      <c r="G68" s="101"/>
      <c r="H68" s="101"/>
      <c r="I68" s="101"/>
      <c r="J68" s="102">
        <f>J350</f>
        <v>0</v>
      </c>
      <c r="L68" s="99"/>
    </row>
    <row r="69" spans="2:12" s="9" customFormat="1" ht="19.95" customHeight="1">
      <c r="B69" s="103"/>
      <c r="D69" s="104" t="s">
        <v>1436</v>
      </c>
      <c r="E69" s="105"/>
      <c r="F69" s="105"/>
      <c r="G69" s="105"/>
      <c r="H69" s="105"/>
      <c r="I69" s="105"/>
      <c r="J69" s="106">
        <f>J351</f>
        <v>0</v>
      </c>
      <c r="L69" s="103"/>
    </row>
    <row r="70" spans="2:12" s="8" customFormat="1" ht="24.9" customHeight="1">
      <c r="B70" s="99"/>
      <c r="D70" s="100" t="s">
        <v>169</v>
      </c>
      <c r="E70" s="101"/>
      <c r="F70" s="101"/>
      <c r="G70" s="101"/>
      <c r="H70" s="101"/>
      <c r="I70" s="101"/>
      <c r="J70" s="102">
        <f>J356</f>
        <v>0</v>
      </c>
      <c r="L70" s="99"/>
    </row>
    <row r="71" spans="2:12" s="9" customFormat="1" ht="19.95" customHeight="1">
      <c r="B71" s="103"/>
      <c r="D71" s="104" t="s">
        <v>170</v>
      </c>
      <c r="E71" s="105"/>
      <c r="F71" s="105"/>
      <c r="G71" s="105"/>
      <c r="H71" s="105"/>
      <c r="I71" s="105"/>
      <c r="J71" s="106">
        <f>J357</f>
        <v>0</v>
      </c>
      <c r="L71" s="103"/>
    </row>
    <row r="72" spans="2:12" s="1" customFormat="1" ht="21.75" customHeight="1">
      <c r="B72" s="31"/>
      <c r="L72" s="31"/>
    </row>
    <row r="73" spans="2:12" s="1" customFormat="1" ht="6.9" customHeight="1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31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s="1" customFormat="1" ht="24.9" customHeight="1">
      <c r="B78" s="31"/>
      <c r="C78" s="20" t="s">
        <v>172</v>
      </c>
      <c r="L78" s="31"/>
    </row>
    <row r="79" spans="2:12" s="1" customFormat="1" ht="6.9" customHeight="1">
      <c r="B79" s="31"/>
      <c r="L79" s="31"/>
    </row>
    <row r="80" spans="2:12" s="1" customFormat="1" ht="12" customHeight="1">
      <c r="B80" s="31"/>
      <c r="C80" s="26" t="s">
        <v>16</v>
      </c>
      <c r="L80" s="31"/>
    </row>
    <row r="81" spans="2:65" s="1" customFormat="1" ht="16.5" customHeight="1">
      <c r="B81" s="31"/>
      <c r="E81" s="301" t="str">
        <f>E7</f>
        <v>Vodovod Tošovice - I. Etapa</v>
      </c>
      <c r="F81" s="302"/>
      <c r="G81" s="302"/>
      <c r="H81" s="302"/>
      <c r="L81" s="31"/>
    </row>
    <row r="82" spans="2:65" s="1" customFormat="1" ht="12" customHeight="1">
      <c r="B82" s="31"/>
      <c r="C82" s="26" t="s">
        <v>131</v>
      </c>
      <c r="L82" s="31"/>
    </row>
    <row r="83" spans="2:65" s="1" customFormat="1" ht="30" customHeight="1">
      <c r="B83" s="31"/>
      <c r="E83" s="284" t="str">
        <f>E9</f>
        <v>02.1.3 - SO 01 - Stavební úprava přečerpávací stanice - Elektrické vystrojení</v>
      </c>
      <c r="F83" s="300"/>
      <c r="G83" s="300"/>
      <c r="H83" s="300"/>
      <c r="L83" s="31"/>
    </row>
    <row r="84" spans="2:65" s="1" customFormat="1" ht="6.9" customHeight="1">
      <c r="B84" s="31"/>
      <c r="L84" s="31"/>
    </row>
    <row r="85" spans="2:65" s="1" customFormat="1" ht="12" customHeight="1">
      <c r="B85" s="31"/>
      <c r="C85" s="26" t="s">
        <v>21</v>
      </c>
      <c r="F85" s="24" t="str">
        <f>F12</f>
        <v>Odry</v>
      </c>
      <c r="I85" s="26" t="s">
        <v>23</v>
      </c>
      <c r="J85" s="48" t="str">
        <f>IF(J12="","",J12)</f>
        <v>28. 9. 2023</v>
      </c>
      <c r="L85" s="31"/>
    </row>
    <row r="86" spans="2:65" s="1" customFormat="1" ht="6.9" customHeight="1">
      <c r="B86" s="31"/>
      <c r="L86" s="31"/>
    </row>
    <row r="87" spans="2:65" s="1" customFormat="1" ht="15.15" customHeight="1">
      <c r="B87" s="31"/>
      <c r="C87" s="26" t="s">
        <v>25</v>
      </c>
      <c r="F87" s="24" t="str">
        <f>E15</f>
        <v>Město Odry</v>
      </c>
      <c r="I87" s="26" t="s">
        <v>33</v>
      </c>
      <c r="J87" s="29" t="str">
        <f>E21</f>
        <v>Hydroelko, s.r.o.</v>
      </c>
      <c r="L87" s="31"/>
    </row>
    <row r="88" spans="2:65" s="1" customFormat="1" ht="15.15" customHeight="1">
      <c r="B88" s="31"/>
      <c r="C88" s="26" t="s">
        <v>31</v>
      </c>
      <c r="F88" s="24" t="str">
        <f>IF(E18="","",E18)</f>
        <v>Vyplň údaj</v>
      </c>
      <c r="I88" s="26" t="s">
        <v>38</v>
      </c>
      <c r="J88" s="29" t="str">
        <f>E24</f>
        <v xml:space="preserve"> </v>
      </c>
      <c r="L88" s="31"/>
    </row>
    <row r="89" spans="2:65" s="1" customFormat="1" ht="10.35" customHeight="1">
      <c r="B89" s="31"/>
      <c r="L89" s="31"/>
    </row>
    <row r="90" spans="2:65" s="10" customFormat="1" ht="29.25" customHeight="1">
      <c r="B90" s="107"/>
      <c r="C90" s="108" t="s">
        <v>173</v>
      </c>
      <c r="D90" s="109" t="s">
        <v>61</v>
      </c>
      <c r="E90" s="109" t="s">
        <v>57</v>
      </c>
      <c r="F90" s="109" t="s">
        <v>58</v>
      </c>
      <c r="G90" s="109" t="s">
        <v>174</v>
      </c>
      <c r="H90" s="109" t="s">
        <v>175</v>
      </c>
      <c r="I90" s="109" t="s">
        <v>176</v>
      </c>
      <c r="J90" s="109" t="s">
        <v>154</v>
      </c>
      <c r="K90" s="110" t="s">
        <v>177</v>
      </c>
      <c r="L90" s="107"/>
      <c r="M90" s="55" t="s">
        <v>19</v>
      </c>
      <c r="N90" s="56" t="s">
        <v>46</v>
      </c>
      <c r="O90" s="56" t="s">
        <v>178</v>
      </c>
      <c r="P90" s="56" t="s">
        <v>179</v>
      </c>
      <c r="Q90" s="56" t="s">
        <v>180</v>
      </c>
      <c r="R90" s="56" t="s">
        <v>181</v>
      </c>
      <c r="S90" s="56" t="s">
        <v>182</v>
      </c>
      <c r="T90" s="57" t="s">
        <v>183</v>
      </c>
    </row>
    <row r="91" spans="2:65" s="1" customFormat="1" ht="22.8" customHeight="1">
      <c r="B91" s="31"/>
      <c r="C91" s="60" t="s">
        <v>184</v>
      </c>
      <c r="J91" s="111">
        <f>BK91</f>
        <v>0</v>
      </c>
      <c r="L91" s="31"/>
      <c r="M91" s="58"/>
      <c r="N91" s="49"/>
      <c r="O91" s="49"/>
      <c r="P91" s="112">
        <f>P92+P120+P350+P356</f>
        <v>0</v>
      </c>
      <c r="Q91" s="49"/>
      <c r="R91" s="112">
        <f>R92+R120+R350+R356</f>
        <v>4.4807119999999999E-2</v>
      </c>
      <c r="S91" s="49"/>
      <c r="T91" s="113">
        <f>T92+T120+T350+T356</f>
        <v>0.183175</v>
      </c>
      <c r="AT91" s="16" t="s">
        <v>75</v>
      </c>
      <c r="AU91" s="16" t="s">
        <v>155</v>
      </c>
      <c r="BK91" s="114">
        <f>BK92+BK120+BK350+BK356</f>
        <v>0</v>
      </c>
    </row>
    <row r="92" spans="2:65" s="11" customFormat="1" ht="25.95" customHeight="1">
      <c r="B92" s="115"/>
      <c r="D92" s="116" t="s">
        <v>75</v>
      </c>
      <c r="E92" s="117" t="s">
        <v>185</v>
      </c>
      <c r="F92" s="117" t="s">
        <v>186</v>
      </c>
      <c r="I92" s="118"/>
      <c r="J92" s="119">
        <f>BK92</f>
        <v>0</v>
      </c>
      <c r="L92" s="115"/>
      <c r="M92" s="120"/>
      <c r="P92" s="121">
        <f>P93+P102+P116</f>
        <v>0</v>
      </c>
      <c r="R92" s="121">
        <f>R93+R102+R116</f>
        <v>1.2405000000000001E-3</v>
      </c>
      <c r="T92" s="122">
        <f>T93+T102+T116</f>
        <v>0.11745</v>
      </c>
      <c r="AR92" s="116" t="s">
        <v>84</v>
      </c>
      <c r="AT92" s="123" t="s">
        <v>75</v>
      </c>
      <c r="AU92" s="123" t="s">
        <v>76</v>
      </c>
      <c r="AY92" s="116" t="s">
        <v>187</v>
      </c>
      <c r="BK92" s="124">
        <f>BK93+BK102+BK116</f>
        <v>0</v>
      </c>
    </row>
    <row r="93" spans="2:65" s="11" customFormat="1" ht="22.8" customHeight="1">
      <c r="B93" s="115"/>
      <c r="D93" s="116" t="s">
        <v>75</v>
      </c>
      <c r="E93" s="125" t="s">
        <v>252</v>
      </c>
      <c r="F93" s="125" t="s">
        <v>577</v>
      </c>
      <c r="I93" s="118"/>
      <c r="J93" s="126">
        <f>BK93</f>
        <v>0</v>
      </c>
      <c r="L93" s="115"/>
      <c r="M93" s="120"/>
      <c r="P93" s="121">
        <f>SUM(P94:P101)</f>
        <v>0</v>
      </c>
      <c r="R93" s="121">
        <f>SUM(R94:R101)</f>
        <v>1.2405000000000001E-3</v>
      </c>
      <c r="T93" s="122">
        <f>SUM(T94:T101)</f>
        <v>0.11745</v>
      </c>
      <c r="AR93" s="116" t="s">
        <v>84</v>
      </c>
      <c r="AT93" s="123" t="s">
        <v>75</v>
      </c>
      <c r="AU93" s="123" t="s">
        <v>84</v>
      </c>
      <c r="AY93" s="116" t="s">
        <v>187</v>
      </c>
      <c r="BK93" s="124">
        <f>SUM(BK94:BK101)</f>
        <v>0</v>
      </c>
    </row>
    <row r="94" spans="2:65" s="1" customFormat="1" ht="21.75" customHeight="1">
      <c r="B94" s="31"/>
      <c r="C94" s="127" t="s">
        <v>84</v>
      </c>
      <c r="D94" s="127" t="s">
        <v>189</v>
      </c>
      <c r="E94" s="128" t="s">
        <v>2854</v>
      </c>
      <c r="F94" s="129" t="s">
        <v>2855</v>
      </c>
      <c r="G94" s="130" t="s">
        <v>460</v>
      </c>
      <c r="H94" s="131">
        <v>35.85</v>
      </c>
      <c r="I94" s="132"/>
      <c r="J94" s="133">
        <f>ROUND(I94*H94,2)</f>
        <v>0</v>
      </c>
      <c r="K94" s="129" t="s">
        <v>193</v>
      </c>
      <c r="L94" s="31"/>
      <c r="M94" s="134" t="s">
        <v>19</v>
      </c>
      <c r="N94" s="135" t="s">
        <v>47</v>
      </c>
      <c r="P94" s="136">
        <f>O94*H94</f>
        <v>0</v>
      </c>
      <c r="Q94" s="136">
        <v>3.0000000000000001E-5</v>
      </c>
      <c r="R94" s="136">
        <f>Q94*H94</f>
        <v>1.0755000000000001E-3</v>
      </c>
      <c r="S94" s="136">
        <v>3.0000000000000001E-3</v>
      </c>
      <c r="T94" s="137">
        <f>S94*H94</f>
        <v>0.10755000000000001</v>
      </c>
      <c r="AR94" s="138" t="s">
        <v>194</v>
      </c>
      <c r="AT94" s="138" t="s">
        <v>189</v>
      </c>
      <c r="AU94" s="138" t="s">
        <v>86</v>
      </c>
      <c r="AY94" s="16" t="s">
        <v>187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6" t="s">
        <v>84</v>
      </c>
      <c r="BK94" s="139">
        <f>ROUND(I94*H94,2)</f>
        <v>0</v>
      </c>
      <c r="BL94" s="16" t="s">
        <v>194</v>
      </c>
      <c r="BM94" s="138" t="s">
        <v>2856</v>
      </c>
    </row>
    <row r="95" spans="2:65" s="1" customFormat="1" ht="19.2">
      <c r="B95" s="31"/>
      <c r="D95" s="140" t="s">
        <v>196</v>
      </c>
      <c r="F95" s="141" t="s">
        <v>2857</v>
      </c>
      <c r="I95" s="142"/>
      <c r="L95" s="31"/>
      <c r="M95" s="143"/>
      <c r="T95" s="52"/>
      <c r="AT95" s="16" t="s">
        <v>196</v>
      </c>
      <c r="AU95" s="16" t="s">
        <v>86</v>
      </c>
    </row>
    <row r="96" spans="2:65" s="1" customFormat="1">
      <c r="B96" s="31"/>
      <c r="D96" s="144" t="s">
        <v>198</v>
      </c>
      <c r="F96" s="145" t="s">
        <v>2858</v>
      </c>
      <c r="I96" s="142"/>
      <c r="L96" s="31"/>
      <c r="M96" s="143"/>
      <c r="T96" s="52"/>
      <c r="AT96" s="16" t="s">
        <v>198</v>
      </c>
      <c r="AU96" s="16" t="s">
        <v>86</v>
      </c>
    </row>
    <row r="97" spans="2:65" s="12" customFormat="1" ht="20.399999999999999">
      <c r="B97" s="146"/>
      <c r="D97" s="140" t="s">
        <v>200</v>
      </c>
      <c r="E97" s="147" t="s">
        <v>19</v>
      </c>
      <c r="F97" s="148" t="s">
        <v>2859</v>
      </c>
      <c r="H97" s="149">
        <v>35.85</v>
      </c>
      <c r="I97" s="150"/>
      <c r="L97" s="146"/>
      <c r="M97" s="151"/>
      <c r="T97" s="152"/>
      <c r="AT97" s="147" t="s">
        <v>200</v>
      </c>
      <c r="AU97" s="147" t="s">
        <v>86</v>
      </c>
      <c r="AV97" s="12" t="s">
        <v>86</v>
      </c>
      <c r="AW97" s="12" t="s">
        <v>37</v>
      </c>
      <c r="AX97" s="12" t="s">
        <v>84</v>
      </c>
      <c r="AY97" s="147" t="s">
        <v>187</v>
      </c>
    </row>
    <row r="98" spans="2:65" s="1" customFormat="1" ht="21.75" customHeight="1">
      <c r="B98" s="31"/>
      <c r="C98" s="127" t="s">
        <v>86</v>
      </c>
      <c r="D98" s="127" t="s">
        <v>189</v>
      </c>
      <c r="E98" s="128" t="s">
        <v>2860</v>
      </c>
      <c r="F98" s="129" t="s">
        <v>2861</v>
      </c>
      <c r="G98" s="130" t="s">
        <v>460</v>
      </c>
      <c r="H98" s="131">
        <v>3.3</v>
      </c>
      <c r="I98" s="132"/>
      <c r="J98" s="133">
        <f>ROUND(I98*H98,2)</f>
        <v>0</v>
      </c>
      <c r="K98" s="129" t="s">
        <v>193</v>
      </c>
      <c r="L98" s="31"/>
      <c r="M98" s="134" t="s">
        <v>19</v>
      </c>
      <c r="N98" s="135" t="s">
        <v>47</v>
      </c>
      <c r="P98" s="136">
        <f>O98*H98</f>
        <v>0</v>
      </c>
      <c r="Q98" s="136">
        <v>5.0000000000000002E-5</v>
      </c>
      <c r="R98" s="136">
        <f>Q98*H98</f>
        <v>1.65E-4</v>
      </c>
      <c r="S98" s="136">
        <v>3.0000000000000001E-3</v>
      </c>
      <c r="T98" s="137">
        <f>S98*H98</f>
        <v>9.8999999999999991E-3</v>
      </c>
      <c r="AR98" s="138" t="s">
        <v>194</v>
      </c>
      <c r="AT98" s="138" t="s">
        <v>189</v>
      </c>
      <c r="AU98" s="138" t="s">
        <v>86</v>
      </c>
      <c r="AY98" s="16" t="s">
        <v>187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84</v>
      </c>
      <c r="BK98" s="139">
        <f>ROUND(I98*H98,2)</f>
        <v>0</v>
      </c>
      <c r="BL98" s="16" t="s">
        <v>194</v>
      </c>
      <c r="BM98" s="138" t="s">
        <v>2862</v>
      </c>
    </row>
    <row r="99" spans="2:65" s="1" customFormat="1" ht="19.2">
      <c r="B99" s="31"/>
      <c r="D99" s="140" t="s">
        <v>196</v>
      </c>
      <c r="F99" s="141" t="s">
        <v>2863</v>
      </c>
      <c r="I99" s="142"/>
      <c r="L99" s="31"/>
      <c r="M99" s="143"/>
      <c r="T99" s="52"/>
      <c r="AT99" s="16" t="s">
        <v>196</v>
      </c>
      <c r="AU99" s="16" t="s">
        <v>86</v>
      </c>
    </row>
    <row r="100" spans="2:65" s="1" customFormat="1">
      <c r="B100" s="31"/>
      <c r="D100" s="144" t="s">
        <v>198</v>
      </c>
      <c r="F100" s="145" t="s">
        <v>2864</v>
      </c>
      <c r="I100" s="142"/>
      <c r="L100" s="31"/>
      <c r="M100" s="143"/>
      <c r="T100" s="52"/>
      <c r="AT100" s="16" t="s">
        <v>198</v>
      </c>
      <c r="AU100" s="16" t="s">
        <v>86</v>
      </c>
    </row>
    <row r="101" spans="2:65" s="12" customFormat="1">
      <c r="B101" s="146"/>
      <c r="D101" s="140" t="s">
        <v>200</v>
      </c>
      <c r="E101" s="147" t="s">
        <v>19</v>
      </c>
      <c r="F101" s="148" t="s">
        <v>2865</v>
      </c>
      <c r="H101" s="149">
        <v>3.3</v>
      </c>
      <c r="I101" s="150"/>
      <c r="L101" s="146"/>
      <c r="M101" s="151"/>
      <c r="T101" s="152"/>
      <c r="AT101" s="147" t="s">
        <v>200</v>
      </c>
      <c r="AU101" s="147" t="s">
        <v>86</v>
      </c>
      <c r="AV101" s="12" t="s">
        <v>86</v>
      </c>
      <c r="AW101" s="12" t="s">
        <v>37</v>
      </c>
      <c r="AX101" s="12" t="s">
        <v>84</v>
      </c>
      <c r="AY101" s="147" t="s">
        <v>187</v>
      </c>
    </row>
    <row r="102" spans="2:65" s="11" customFormat="1" ht="22.8" customHeight="1">
      <c r="B102" s="115"/>
      <c r="D102" s="116" t="s">
        <v>75</v>
      </c>
      <c r="E102" s="125" t="s">
        <v>627</v>
      </c>
      <c r="F102" s="125" t="s">
        <v>628</v>
      </c>
      <c r="I102" s="118"/>
      <c r="J102" s="126">
        <f>BK102</f>
        <v>0</v>
      </c>
      <c r="L102" s="115"/>
      <c r="M102" s="120"/>
      <c r="P102" s="121">
        <f>SUM(P103:P115)</f>
        <v>0</v>
      </c>
      <c r="R102" s="121">
        <f>SUM(R103:R115)</f>
        <v>0</v>
      </c>
      <c r="T102" s="122">
        <f>SUM(T103:T115)</f>
        <v>0</v>
      </c>
      <c r="AR102" s="116" t="s">
        <v>84</v>
      </c>
      <c r="AT102" s="123" t="s">
        <v>75</v>
      </c>
      <c r="AU102" s="123" t="s">
        <v>84</v>
      </c>
      <c r="AY102" s="116" t="s">
        <v>187</v>
      </c>
      <c r="BK102" s="124">
        <f>SUM(BK103:BK115)</f>
        <v>0</v>
      </c>
    </row>
    <row r="103" spans="2:65" s="1" customFormat="1" ht="24.15" customHeight="1">
      <c r="B103" s="31"/>
      <c r="C103" s="127" t="s">
        <v>209</v>
      </c>
      <c r="D103" s="127" t="s">
        <v>189</v>
      </c>
      <c r="E103" s="128" t="s">
        <v>2370</v>
      </c>
      <c r="F103" s="129" t="s">
        <v>2371</v>
      </c>
      <c r="G103" s="130" t="s">
        <v>238</v>
      </c>
      <c r="H103" s="131">
        <v>0.183</v>
      </c>
      <c r="I103" s="132"/>
      <c r="J103" s="133">
        <f>ROUND(I103*H103,2)</f>
        <v>0</v>
      </c>
      <c r="K103" s="129" t="s">
        <v>193</v>
      </c>
      <c r="L103" s="31"/>
      <c r="M103" s="134" t="s">
        <v>19</v>
      </c>
      <c r="N103" s="135" t="s">
        <v>47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194</v>
      </c>
      <c r="AT103" s="138" t="s">
        <v>189</v>
      </c>
      <c r="AU103" s="138" t="s">
        <v>86</v>
      </c>
      <c r="AY103" s="16" t="s">
        <v>187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84</v>
      </c>
      <c r="BK103" s="139">
        <f>ROUND(I103*H103,2)</f>
        <v>0</v>
      </c>
      <c r="BL103" s="16" t="s">
        <v>194</v>
      </c>
      <c r="BM103" s="138" t="s">
        <v>2866</v>
      </c>
    </row>
    <row r="104" spans="2:65" s="1" customFormat="1" ht="28.8">
      <c r="B104" s="31"/>
      <c r="D104" s="140" t="s">
        <v>196</v>
      </c>
      <c r="F104" s="141" t="s">
        <v>2373</v>
      </c>
      <c r="I104" s="142"/>
      <c r="L104" s="31"/>
      <c r="M104" s="143"/>
      <c r="T104" s="52"/>
      <c r="AT104" s="16" t="s">
        <v>196</v>
      </c>
      <c r="AU104" s="16" t="s">
        <v>86</v>
      </c>
    </row>
    <row r="105" spans="2:65" s="1" customFormat="1">
      <c r="B105" s="31"/>
      <c r="D105" s="144" t="s">
        <v>198</v>
      </c>
      <c r="F105" s="145" t="s">
        <v>2374</v>
      </c>
      <c r="I105" s="142"/>
      <c r="L105" s="31"/>
      <c r="M105" s="143"/>
      <c r="T105" s="52"/>
      <c r="AT105" s="16" t="s">
        <v>198</v>
      </c>
      <c r="AU105" s="16" t="s">
        <v>86</v>
      </c>
    </row>
    <row r="106" spans="2:65" s="1" customFormat="1" ht="24.15" customHeight="1">
      <c r="B106" s="31"/>
      <c r="C106" s="127" t="s">
        <v>194</v>
      </c>
      <c r="D106" s="127" t="s">
        <v>189</v>
      </c>
      <c r="E106" s="128" t="s">
        <v>630</v>
      </c>
      <c r="F106" s="129" t="s">
        <v>631</v>
      </c>
      <c r="G106" s="130" t="s">
        <v>238</v>
      </c>
      <c r="H106" s="131">
        <v>0.183</v>
      </c>
      <c r="I106" s="132"/>
      <c r="J106" s="133">
        <f>ROUND(I106*H106,2)</f>
        <v>0</v>
      </c>
      <c r="K106" s="129" t="s">
        <v>193</v>
      </c>
      <c r="L106" s="31"/>
      <c r="M106" s="134" t="s">
        <v>19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194</v>
      </c>
      <c r="AT106" s="138" t="s">
        <v>189</v>
      </c>
      <c r="AU106" s="138" t="s">
        <v>86</v>
      </c>
      <c r="AY106" s="16" t="s">
        <v>187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84</v>
      </c>
      <c r="BK106" s="139">
        <f>ROUND(I106*H106,2)</f>
        <v>0</v>
      </c>
      <c r="BL106" s="16" t="s">
        <v>194</v>
      </c>
      <c r="BM106" s="138" t="s">
        <v>2867</v>
      </c>
    </row>
    <row r="107" spans="2:65" s="1" customFormat="1" ht="19.2">
      <c r="B107" s="31"/>
      <c r="D107" s="140" t="s">
        <v>196</v>
      </c>
      <c r="F107" s="141" t="s">
        <v>633</v>
      </c>
      <c r="I107" s="142"/>
      <c r="L107" s="31"/>
      <c r="M107" s="143"/>
      <c r="T107" s="52"/>
      <c r="AT107" s="16" t="s">
        <v>196</v>
      </c>
      <c r="AU107" s="16" t="s">
        <v>86</v>
      </c>
    </row>
    <row r="108" spans="2:65" s="1" customFormat="1">
      <c r="B108" s="31"/>
      <c r="D108" s="144" t="s">
        <v>198</v>
      </c>
      <c r="F108" s="145" t="s">
        <v>634</v>
      </c>
      <c r="I108" s="142"/>
      <c r="L108" s="31"/>
      <c r="M108" s="143"/>
      <c r="T108" s="52"/>
      <c r="AT108" s="16" t="s">
        <v>198</v>
      </c>
      <c r="AU108" s="16" t="s">
        <v>86</v>
      </c>
    </row>
    <row r="109" spans="2:65" s="1" customFormat="1" ht="24.15" customHeight="1">
      <c r="B109" s="31"/>
      <c r="C109" s="127" t="s">
        <v>222</v>
      </c>
      <c r="D109" s="127" t="s">
        <v>189</v>
      </c>
      <c r="E109" s="128" t="s">
        <v>636</v>
      </c>
      <c r="F109" s="129" t="s">
        <v>637</v>
      </c>
      <c r="G109" s="130" t="s">
        <v>238</v>
      </c>
      <c r="H109" s="131">
        <v>1.83</v>
      </c>
      <c r="I109" s="132"/>
      <c r="J109" s="133">
        <f>ROUND(I109*H109,2)</f>
        <v>0</v>
      </c>
      <c r="K109" s="129" t="s">
        <v>193</v>
      </c>
      <c r="L109" s="31"/>
      <c r="M109" s="134" t="s">
        <v>19</v>
      </c>
      <c r="N109" s="135" t="s">
        <v>47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194</v>
      </c>
      <c r="AT109" s="138" t="s">
        <v>189</v>
      </c>
      <c r="AU109" s="138" t="s">
        <v>86</v>
      </c>
      <c r="AY109" s="16" t="s">
        <v>187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84</v>
      </c>
      <c r="BK109" s="139">
        <f>ROUND(I109*H109,2)</f>
        <v>0</v>
      </c>
      <c r="BL109" s="16" t="s">
        <v>194</v>
      </c>
      <c r="BM109" s="138" t="s">
        <v>2868</v>
      </c>
    </row>
    <row r="110" spans="2:65" s="1" customFormat="1" ht="28.8">
      <c r="B110" s="31"/>
      <c r="D110" s="140" t="s">
        <v>196</v>
      </c>
      <c r="F110" s="141" t="s">
        <v>639</v>
      </c>
      <c r="I110" s="142"/>
      <c r="L110" s="31"/>
      <c r="M110" s="143"/>
      <c r="T110" s="52"/>
      <c r="AT110" s="16" t="s">
        <v>196</v>
      </c>
      <c r="AU110" s="16" t="s">
        <v>86</v>
      </c>
    </row>
    <row r="111" spans="2:65" s="1" customFormat="1">
      <c r="B111" s="31"/>
      <c r="D111" s="144" t="s">
        <v>198</v>
      </c>
      <c r="F111" s="145" t="s">
        <v>640</v>
      </c>
      <c r="I111" s="142"/>
      <c r="L111" s="31"/>
      <c r="M111" s="143"/>
      <c r="T111" s="52"/>
      <c r="AT111" s="16" t="s">
        <v>198</v>
      </c>
      <c r="AU111" s="16" t="s">
        <v>86</v>
      </c>
    </row>
    <row r="112" spans="2:65" s="12" customFormat="1">
      <c r="B112" s="146"/>
      <c r="D112" s="140" t="s">
        <v>200</v>
      </c>
      <c r="F112" s="148" t="s">
        <v>2869</v>
      </c>
      <c r="H112" s="149">
        <v>1.83</v>
      </c>
      <c r="I112" s="150"/>
      <c r="L112" s="146"/>
      <c r="M112" s="151"/>
      <c r="T112" s="152"/>
      <c r="AT112" s="147" t="s">
        <v>200</v>
      </c>
      <c r="AU112" s="147" t="s">
        <v>86</v>
      </c>
      <c r="AV112" s="12" t="s">
        <v>86</v>
      </c>
      <c r="AW112" s="12" t="s">
        <v>4</v>
      </c>
      <c r="AX112" s="12" t="s">
        <v>84</v>
      </c>
      <c r="AY112" s="147" t="s">
        <v>187</v>
      </c>
    </row>
    <row r="113" spans="2:65" s="1" customFormat="1" ht="33" customHeight="1">
      <c r="B113" s="31"/>
      <c r="C113" s="127" t="s">
        <v>229</v>
      </c>
      <c r="D113" s="127" t="s">
        <v>189</v>
      </c>
      <c r="E113" s="128" t="s">
        <v>1533</v>
      </c>
      <c r="F113" s="129" t="s">
        <v>1534</v>
      </c>
      <c r="G113" s="130" t="s">
        <v>238</v>
      </c>
      <c r="H113" s="131">
        <v>0.183</v>
      </c>
      <c r="I113" s="132"/>
      <c r="J113" s="133">
        <f>ROUND(I113*H113,2)</f>
        <v>0</v>
      </c>
      <c r="K113" s="129" t="s">
        <v>193</v>
      </c>
      <c r="L113" s="31"/>
      <c r="M113" s="134" t="s">
        <v>19</v>
      </c>
      <c r="N113" s="135" t="s">
        <v>47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194</v>
      </c>
      <c r="AT113" s="138" t="s">
        <v>189</v>
      </c>
      <c r="AU113" s="138" t="s">
        <v>86</v>
      </c>
      <c r="AY113" s="16" t="s">
        <v>187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84</v>
      </c>
      <c r="BK113" s="139">
        <f>ROUND(I113*H113,2)</f>
        <v>0</v>
      </c>
      <c r="BL113" s="16" t="s">
        <v>194</v>
      </c>
      <c r="BM113" s="138" t="s">
        <v>2870</v>
      </c>
    </row>
    <row r="114" spans="2:65" s="1" customFormat="1" ht="28.8">
      <c r="B114" s="31"/>
      <c r="D114" s="140" t="s">
        <v>196</v>
      </c>
      <c r="F114" s="141" t="s">
        <v>1536</v>
      </c>
      <c r="I114" s="142"/>
      <c r="L114" s="31"/>
      <c r="M114" s="143"/>
      <c r="T114" s="52"/>
      <c r="AT114" s="16" t="s">
        <v>196</v>
      </c>
      <c r="AU114" s="16" t="s">
        <v>86</v>
      </c>
    </row>
    <row r="115" spans="2:65" s="1" customFormat="1">
      <c r="B115" s="31"/>
      <c r="D115" s="144" t="s">
        <v>198</v>
      </c>
      <c r="F115" s="145" t="s">
        <v>1537</v>
      </c>
      <c r="I115" s="142"/>
      <c r="L115" s="31"/>
      <c r="M115" s="143"/>
      <c r="T115" s="52"/>
      <c r="AT115" s="16" t="s">
        <v>198</v>
      </c>
      <c r="AU115" s="16" t="s">
        <v>86</v>
      </c>
    </row>
    <row r="116" spans="2:65" s="11" customFormat="1" ht="22.8" customHeight="1">
      <c r="B116" s="115"/>
      <c r="D116" s="116" t="s">
        <v>75</v>
      </c>
      <c r="E116" s="125" t="s">
        <v>648</v>
      </c>
      <c r="F116" s="125" t="s">
        <v>649</v>
      </c>
      <c r="I116" s="118"/>
      <c r="J116" s="126">
        <f>BK116</f>
        <v>0</v>
      </c>
      <c r="L116" s="115"/>
      <c r="M116" s="120"/>
      <c r="P116" s="121">
        <f>SUM(P117:P119)</f>
        <v>0</v>
      </c>
      <c r="R116" s="121">
        <f>SUM(R117:R119)</f>
        <v>0</v>
      </c>
      <c r="T116" s="122">
        <f>SUM(T117:T119)</f>
        <v>0</v>
      </c>
      <c r="AR116" s="116" t="s">
        <v>84</v>
      </c>
      <c r="AT116" s="123" t="s">
        <v>75</v>
      </c>
      <c r="AU116" s="123" t="s">
        <v>84</v>
      </c>
      <c r="AY116" s="116" t="s">
        <v>187</v>
      </c>
      <c r="BK116" s="124">
        <f>SUM(BK117:BK119)</f>
        <v>0</v>
      </c>
    </row>
    <row r="117" spans="2:65" s="1" customFormat="1" ht="16.5" customHeight="1">
      <c r="B117" s="31"/>
      <c r="C117" s="127" t="s">
        <v>235</v>
      </c>
      <c r="D117" s="127" t="s">
        <v>189</v>
      </c>
      <c r="E117" s="128" t="s">
        <v>2379</v>
      </c>
      <c r="F117" s="129" t="s">
        <v>2380</v>
      </c>
      <c r="G117" s="130" t="s">
        <v>238</v>
      </c>
      <c r="H117" s="131">
        <v>6.0000000000000001E-3</v>
      </c>
      <c r="I117" s="132"/>
      <c r="J117" s="133">
        <f>ROUND(I117*H117,2)</f>
        <v>0</v>
      </c>
      <c r="K117" s="129" t="s">
        <v>193</v>
      </c>
      <c r="L117" s="31"/>
      <c r="M117" s="134" t="s">
        <v>19</v>
      </c>
      <c r="N117" s="135" t="s">
        <v>47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194</v>
      </c>
      <c r="AT117" s="138" t="s">
        <v>189</v>
      </c>
      <c r="AU117" s="138" t="s">
        <v>86</v>
      </c>
      <c r="AY117" s="16" t="s">
        <v>187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6" t="s">
        <v>84</v>
      </c>
      <c r="BK117" s="139">
        <f>ROUND(I117*H117,2)</f>
        <v>0</v>
      </c>
      <c r="BL117" s="16" t="s">
        <v>194</v>
      </c>
      <c r="BM117" s="138" t="s">
        <v>2871</v>
      </c>
    </row>
    <row r="118" spans="2:65" s="1" customFormat="1" ht="38.4">
      <c r="B118" s="31"/>
      <c r="D118" s="140" t="s">
        <v>196</v>
      </c>
      <c r="F118" s="141" t="s">
        <v>2382</v>
      </c>
      <c r="I118" s="142"/>
      <c r="L118" s="31"/>
      <c r="M118" s="143"/>
      <c r="T118" s="52"/>
      <c r="AT118" s="16" t="s">
        <v>196</v>
      </c>
      <c r="AU118" s="16" t="s">
        <v>86</v>
      </c>
    </row>
    <row r="119" spans="2:65" s="1" customFormat="1">
      <c r="B119" s="31"/>
      <c r="D119" s="144" t="s">
        <v>198</v>
      </c>
      <c r="F119" s="145" t="s">
        <v>2383</v>
      </c>
      <c r="I119" s="142"/>
      <c r="L119" s="31"/>
      <c r="M119" s="143"/>
      <c r="T119" s="52"/>
      <c r="AT119" s="16" t="s">
        <v>198</v>
      </c>
      <c r="AU119" s="16" t="s">
        <v>86</v>
      </c>
    </row>
    <row r="120" spans="2:65" s="11" customFormat="1" ht="25.95" customHeight="1">
      <c r="B120" s="115"/>
      <c r="D120" s="116" t="s">
        <v>75</v>
      </c>
      <c r="E120" s="117" t="s">
        <v>662</v>
      </c>
      <c r="F120" s="117" t="s">
        <v>663</v>
      </c>
      <c r="I120" s="118"/>
      <c r="J120" s="119">
        <f>BK120</f>
        <v>0</v>
      </c>
      <c r="L120" s="115"/>
      <c r="M120" s="120"/>
      <c r="P120" s="121">
        <f>P121+P129+P276</f>
        <v>0</v>
      </c>
      <c r="R120" s="121">
        <f>R121+R129+R276</f>
        <v>4.356662E-2</v>
      </c>
      <c r="T120" s="122">
        <f>T121+T129+T276</f>
        <v>6.5725000000000006E-2</v>
      </c>
      <c r="AR120" s="116" t="s">
        <v>86</v>
      </c>
      <c r="AT120" s="123" t="s">
        <v>75</v>
      </c>
      <c r="AU120" s="123" t="s">
        <v>76</v>
      </c>
      <c r="AY120" s="116" t="s">
        <v>187</v>
      </c>
      <c r="BK120" s="124">
        <f>BK121+BK129+BK276</f>
        <v>0</v>
      </c>
    </row>
    <row r="121" spans="2:65" s="11" customFormat="1" ht="22.8" customHeight="1">
      <c r="B121" s="115"/>
      <c r="D121" s="116" t="s">
        <v>75</v>
      </c>
      <c r="E121" s="125" t="s">
        <v>2872</v>
      </c>
      <c r="F121" s="125" t="s">
        <v>2873</v>
      </c>
      <c r="I121" s="118"/>
      <c r="J121" s="126">
        <f>BK121</f>
        <v>0</v>
      </c>
      <c r="L121" s="115"/>
      <c r="M121" s="120"/>
      <c r="P121" s="121">
        <f>SUM(P122:P128)</f>
        <v>0</v>
      </c>
      <c r="R121" s="121">
        <f>SUM(R122:R128)</f>
        <v>9.1000000000000004E-3</v>
      </c>
      <c r="T121" s="122">
        <f>SUM(T122:T128)</f>
        <v>0</v>
      </c>
      <c r="AR121" s="116" t="s">
        <v>86</v>
      </c>
      <c r="AT121" s="123" t="s">
        <v>75</v>
      </c>
      <c r="AU121" s="123" t="s">
        <v>84</v>
      </c>
      <c r="AY121" s="116" t="s">
        <v>187</v>
      </c>
      <c r="BK121" s="124">
        <f>SUM(BK122:BK128)</f>
        <v>0</v>
      </c>
    </row>
    <row r="122" spans="2:65" s="1" customFormat="1" ht="24.15" customHeight="1">
      <c r="B122" s="31"/>
      <c r="C122" s="127" t="s">
        <v>243</v>
      </c>
      <c r="D122" s="127" t="s">
        <v>189</v>
      </c>
      <c r="E122" s="128" t="s">
        <v>2874</v>
      </c>
      <c r="F122" s="129" t="s">
        <v>2875</v>
      </c>
      <c r="G122" s="130" t="s">
        <v>2030</v>
      </c>
      <c r="H122" s="131">
        <v>1</v>
      </c>
      <c r="I122" s="132"/>
      <c r="J122" s="133">
        <f>ROUND(I122*H122,2)</f>
        <v>0</v>
      </c>
      <c r="K122" s="129" t="s">
        <v>193</v>
      </c>
      <c r="L122" s="31"/>
      <c r="M122" s="134" t="s">
        <v>19</v>
      </c>
      <c r="N122" s="135" t="s">
        <v>47</v>
      </c>
      <c r="P122" s="136">
        <f>O122*H122</f>
        <v>0</v>
      </c>
      <c r="Q122" s="136">
        <v>9.1000000000000004E-3</v>
      </c>
      <c r="R122" s="136">
        <f>Q122*H122</f>
        <v>9.1000000000000004E-3</v>
      </c>
      <c r="S122" s="136">
        <v>0</v>
      </c>
      <c r="T122" s="137">
        <f>S122*H122</f>
        <v>0</v>
      </c>
      <c r="AR122" s="138" t="s">
        <v>298</v>
      </c>
      <c r="AT122" s="138" t="s">
        <v>189</v>
      </c>
      <c r="AU122" s="138" t="s">
        <v>86</v>
      </c>
      <c r="AY122" s="16" t="s">
        <v>187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84</v>
      </c>
      <c r="BK122" s="139">
        <f>ROUND(I122*H122,2)</f>
        <v>0</v>
      </c>
      <c r="BL122" s="16" t="s">
        <v>298</v>
      </c>
      <c r="BM122" s="138" t="s">
        <v>2876</v>
      </c>
    </row>
    <row r="123" spans="2:65" s="1" customFormat="1" ht="19.2">
      <c r="B123" s="31"/>
      <c r="D123" s="140" t="s">
        <v>196</v>
      </c>
      <c r="F123" s="141" t="s">
        <v>2877</v>
      </c>
      <c r="I123" s="142"/>
      <c r="L123" s="31"/>
      <c r="M123" s="143"/>
      <c r="T123" s="52"/>
      <c r="AT123" s="16" t="s">
        <v>196</v>
      </c>
      <c r="AU123" s="16" t="s">
        <v>86</v>
      </c>
    </row>
    <row r="124" spans="2:65" s="1" customFormat="1">
      <c r="B124" s="31"/>
      <c r="D124" s="144" t="s">
        <v>198</v>
      </c>
      <c r="F124" s="145" t="s">
        <v>2878</v>
      </c>
      <c r="I124" s="142"/>
      <c r="L124" s="31"/>
      <c r="M124" s="143"/>
      <c r="T124" s="52"/>
      <c r="AT124" s="16" t="s">
        <v>198</v>
      </c>
      <c r="AU124" s="16" t="s">
        <v>86</v>
      </c>
    </row>
    <row r="125" spans="2:65" s="12" customFormat="1">
      <c r="B125" s="146"/>
      <c r="D125" s="140" t="s">
        <v>200</v>
      </c>
      <c r="E125" s="147" t="s">
        <v>19</v>
      </c>
      <c r="F125" s="148" t="s">
        <v>84</v>
      </c>
      <c r="H125" s="149">
        <v>1</v>
      </c>
      <c r="I125" s="150"/>
      <c r="L125" s="146"/>
      <c r="M125" s="151"/>
      <c r="T125" s="152"/>
      <c r="AT125" s="147" t="s">
        <v>200</v>
      </c>
      <c r="AU125" s="147" t="s">
        <v>86</v>
      </c>
      <c r="AV125" s="12" t="s">
        <v>86</v>
      </c>
      <c r="AW125" s="12" t="s">
        <v>37</v>
      </c>
      <c r="AX125" s="12" t="s">
        <v>84</v>
      </c>
      <c r="AY125" s="147" t="s">
        <v>187</v>
      </c>
    </row>
    <row r="126" spans="2:65" s="1" customFormat="1" ht="24.15" customHeight="1">
      <c r="B126" s="31"/>
      <c r="C126" s="127" t="s">
        <v>252</v>
      </c>
      <c r="D126" s="127" t="s">
        <v>189</v>
      </c>
      <c r="E126" s="128" t="s">
        <v>2879</v>
      </c>
      <c r="F126" s="129" t="s">
        <v>2880</v>
      </c>
      <c r="G126" s="130" t="s">
        <v>238</v>
      </c>
      <c r="H126" s="131">
        <v>8.9999999999999993E-3</v>
      </c>
      <c r="I126" s="132"/>
      <c r="J126" s="133">
        <f>ROUND(I126*H126,2)</f>
        <v>0</v>
      </c>
      <c r="K126" s="129" t="s">
        <v>193</v>
      </c>
      <c r="L126" s="31"/>
      <c r="M126" s="134" t="s">
        <v>19</v>
      </c>
      <c r="N126" s="135" t="s">
        <v>47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298</v>
      </c>
      <c r="AT126" s="138" t="s">
        <v>189</v>
      </c>
      <c r="AU126" s="138" t="s">
        <v>86</v>
      </c>
      <c r="AY126" s="16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84</v>
      </c>
      <c r="BK126" s="139">
        <f>ROUND(I126*H126,2)</f>
        <v>0</v>
      </c>
      <c r="BL126" s="16" t="s">
        <v>298</v>
      </c>
      <c r="BM126" s="138" t="s">
        <v>2881</v>
      </c>
    </row>
    <row r="127" spans="2:65" s="1" customFormat="1" ht="28.8">
      <c r="B127" s="31"/>
      <c r="D127" s="140" t="s">
        <v>196</v>
      </c>
      <c r="F127" s="141" t="s">
        <v>2882</v>
      </c>
      <c r="I127" s="142"/>
      <c r="L127" s="31"/>
      <c r="M127" s="143"/>
      <c r="T127" s="52"/>
      <c r="AT127" s="16" t="s">
        <v>196</v>
      </c>
      <c r="AU127" s="16" t="s">
        <v>86</v>
      </c>
    </row>
    <row r="128" spans="2:65" s="1" customFormat="1">
      <c r="B128" s="31"/>
      <c r="D128" s="144" t="s">
        <v>198</v>
      </c>
      <c r="F128" s="145" t="s">
        <v>2883</v>
      </c>
      <c r="I128" s="142"/>
      <c r="L128" s="31"/>
      <c r="M128" s="143"/>
      <c r="T128" s="52"/>
      <c r="AT128" s="16" t="s">
        <v>198</v>
      </c>
      <c r="AU128" s="16" t="s">
        <v>86</v>
      </c>
    </row>
    <row r="129" spans="2:65" s="11" customFormat="1" ht="22.8" customHeight="1">
      <c r="B129" s="115"/>
      <c r="D129" s="116" t="s">
        <v>75</v>
      </c>
      <c r="E129" s="125" t="s">
        <v>1543</v>
      </c>
      <c r="F129" s="125" t="s">
        <v>1544</v>
      </c>
      <c r="I129" s="118"/>
      <c r="J129" s="126">
        <f>BK129</f>
        <v>0</v>
      </c>
      <c r="L129" s="115"/>
      <c r="M129" s="120"/>
      <c r="P129" s="121">
        <f>SUM(P130:P275)</f>
        <v>0</v>
      </c>
      <c r="R129" s="121">
        <f>SUM(R130:R275)</f>
        <v>2.19829E-2</v>
      </c>
      <c r="T129" s="122">
        <f>SUM(T130:T275)</f>
        <v>6.5725000000000006E-2</v>
      </c>
      <c r="AR129" s="116" t="s">
        <v>86</v>
      </c>
      <c r="AT129" s="123" t="s">
        <v>75</v>
      </c>
      <c r="AU129" s="123" t="s">
        <v>84</v>
      </c>
      <c r="AY129" s="116" t="s">
        <v>187</v>
      </c>
      <c r="BK129" s="124">
        <f>SUM(BK130:BK275)</f>
        <v>0</v>
      </c>
    </row>
    <row r="130" spans="2:65" s="1" customFormat="1" ht="24.15" customHeight="1">
      <c r="B130" s="31"/>
      <c r="C130" s="127" t="s">
        <v>259</v>
      </c>
      <c r="D130" s="127" t="s">
        <v>189</v>
      </c>
      <c r="E130" s="128" t="s">
        <v>2884</v>
      </c>
      <c r="F130" s="129" t="s">
        <v>2885</v>
      </c>
      <c r="G130" s="130" t="s">
        <v>460</v>
      </c>
      <c r="H130" s="131">
        <v>18.899999999999999</v>
      </c>
      <c r="I130" s="132"/>
      <c r="J130" s="133">
        <f>ROUND(I130*H130,2)</f>
        <v>0</v>
      </c>
      <c r="K130" s="129" t="s">
        <v>193</v>
      </c>
      <c r="L130" s="31"/>
      <c r="M130" s="134" t="s">
        <v>19</v>
      </c>
      <c r="N130" s="135" t="s">
        <v>47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194</v>
      </c>
      <c r="AT130" s="138" t="s">
        <v>189</v>
      </c>
      <c r="AU130" s="138" t="s">
        <v>86</v>
      </c>
      <c r="AY130" s="16" t="s">
        <v>187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84</v>
      </c>
      <c r="BK130" s="139">
        <f>ROUND(I130*H130,2)</f>
        <v>0</v>
      </c>
      <c r="BL130" s="16" t="s">
        <v>194</v>
      </c>
      <c r="BM130" s="138" t="s">
        <v>2886</v>
      </c>
    </row>
    <row r="131" spans="2:65" s="1" customFormat="1" ht="28.8">
      <c r="B131" s="31"/>
      <c r="D131" s="140" t="s">
        <v>196</v>
      </c>
      <c r="F131" s="141" t="s">
        <v>2887</v>
      </c>
      <c r="I131" s="142"/>
      <c r="L131" s="31"/>
      <c r="M131" s="143"/>
      <c r="T131" s="52"/>
      <c r="AT131" s="16" t="s">
        <v>196</v>
      </c>
      <c r="AU131" s="16" t="s">
        <v>86</v>
      </c>
    </row>
    <row r="132" spans="2:65" s="1" customFormat="1">
      <c r="B132" s="31"/>
      <c r="D132" s="144" t="s">
        <v>198</v>
      </c>
      <c r="F132" s="145" t="s">
        <v>2888</v>
      </c>
      <c r="I132" s="142"/>
      <c r="L132" s="31"/>
      <c r="M132" s="143"/>
      <c r="T132" s="52"/>
      <c r="AT132" s="16" t="s">
        <v>198</v>
      </c>
      <c r="AU132" s="16" t="s">
        <v>86</v>
      </c>
    </row>
    <row r="133" spans="2:65" s="12" customFormat="1">
      <c r="B133" s="146"/>
      <c r="D133" s="140" t="s">
        <v>200</v>
      </c>
      <c r="E133" s="147" t="s">
        <v>19</v>
      </c>
      <c r="F133" s="148" t="s">
        <v>2889</v>
      </c>
      <c r="H133" s="149">
        <v>18.899999999999999</v>
      </c>
      <c r="I133" s="150"/>
      <c r="L133" s="146"/>
      <c r="M133" s="151"/>
      <c r="T133" s="152"/>
      <c r="AT133" s="147" t="s">
        <v>200</v>
      </c>
      <c r="AU133" s="147" t="s">
        <v>86</v>
      </c>
      <c r="AV133" s="12" t="s">
        <v>86</v>
      </c>
      <c r="AW133" s="12" t="s">
        <v>37</v>
      </c>
      <c r="AX133" s="12" t="s">
        <v>84</v>
      </c>
      <c r="AY133" s="147" t="s">
        <v>187</v>
      </c>
    </row>
    <row r="134" spans="2:65" s="1" customFormat="1" ht="24.15" customHeight="1">
      <c r="B134" s="31"/>
      <c r="C134" s="160" t="s">
        <v>266</v>
      </c>
      <c r="D134" s="160" t="s">
        <v>267</v>
      </c>
      <c r="E134" s="161" t="s">
        <v>2890</v>
      </c>
      <c r="F134" s="162" t="s">
        <v>2891</v>
      </c>
      <c r="G134" s="163" t="s">
        <v>460</v>
      </c>
      <c r="H134" s="164">
        <v>19.844999999999999</v>
      </c>
      <c r="I134" s="165"/>
      <c r="J134" s="166">
        <f>ROUND(I134*H134,2)</f>
        <v>0</v>
      </c>
      <c r="K134" s="162" t="s">
        <v>193</v>
      </c>
      <c r="L134" s="167"/>
      <c r="M134" s="168" t="s">
        <v>19</v>
      </c>
      <c r="N134" s="169" t="s">
        <v>47</v>
      </c>
      <c r="P134" s="136">
        <f>O134*H134</f>
        <v>0</v>
      </c>
      <c r="Q134" s="136">
        <v>2.0000000000000001E-4</v>
      </c>
      <c r="R134" s="136">
        <f>Q134*H134</f>
        <v>3.9690000000000003E-3</v>
      </c>
      <c r="S134" s="136">
        <v>0</v>
      </c>
      <c r="T134" s="137">
        <f>S134*H134</f>
        <v>0</v>
      </c>
      <c r="AR134" s="138" t="s">
        <v>243</v>
      </c>
      <c r="AT134" s="138" t="s">
        <v>267</v>
      </c>
      <c r="AU134" s="138" t="s">
        <v>86</v>
      </c>
      <c r="AY134" s="16" t="s">
        <v>187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84</v>
      </c>
      <c r="BK134" s="139">
        <f>ROUND(I134*H134,2)</f>
        <v>0</v>
      </c>
      <c r="BL134" s="16" t="s">
        <v>194</v>
      </c>
      <c r="BM134" s="138" t="s">
        <v>2892</v>
      </c>
    </row>
    <row r="135" spans="2:65" s="1" customFormat="1" ht="19.2">
      <c r="B135" s="31"/>
      <c r="D135" s="140" t="s">
        <v>196</v>
      </c>
      <c r="F135" s="141" t="s">
        <v>2891</v>
      </c>
      <c r="I135" s="142"/>
      <c r="L135" s="31"/>
      <c r="M135" s="143"/>
      <c r="T135" s="52"/>
      <c r="AT135" s="16" t="s">
        <v>196</v>
      </c>
      <c r="AU135" s="16" t="s">
        <v>86</v>
      </c>
    </row>
    <row r="136" spans="2:65" s="12" customFormat="1">
      <c r="B136" s="146"/>
      <c r="D136" s="140" t="s">
        <v>200</v>
      </c>
      <c r="F136" s="148" t="s">
        <v>2893</v>
      </c>
      <c r="H136" s="149">
        <v>19.844999999999999</v>
      </c>
      <c r="I136" s="150"/>
      <c r="L136" s="146"/>
      <c r="M136" s="151"/>
      <c r="T136" s="152"/>
      <c r="AT136" s="147" t="s">
        <v>200</v>
      </c>
      <c r="AU136" s="147" t="s">
        <v>86</v>
      </c>
      <c r="AV136" s="12" t="s">
        <v>86</v>
      </c>
      <c r="AW136" s="12" t="s">
        <v>4</v>
      </c>
      <c r="AX136" s="12" t="s">
        <v>84</v>
      </c>
      <c r="AY136" s="147" t="s">
        <v>187</v>
      </c>
    </row>
    <row r="137" spans="2:65" s="1" customFormat="1" ht="24.15" customHeight="1">
      <c r="B137" s="31"/>
      <c r="C137" s="127" t="s">
        <v>273</v>
      </c>
      <c r="D137" s="127" t="s">
        <v>189</v>
      </c>
      <c r="E137" s="128" t="s">
        <v>2894</v>
      </c>
      <c r="F137" s="129" t="s">
        <v>2895</v>
      </c>
      <c r="G137" s="130" t="s">
        <v>460</v>
      </c>
      <c r="H137" s="131">
        <v>10.7</v>
      </c>
      <c r="I137" s="132"/>
      <c r="J137" s="133">
        <f>ROUND(I137*H137,2)</f>
        <v>0</v>
      </c>
      <c r="K137" s="129" t="s">
        <v>193</v>
      </c>
      <c r="L137" s="31"/>
      <c r="M137" s="134" t="s">
        <v>19</v>
      </c>
      <c r="N137" s="135" t="s">
        <v>47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298</v>
      </c>
      <c r="AT137" s="138" t="s">
        <v>189</v>
      </c>
      <c r="AU137" s="138" t="s">
        <v>86</v>
      </c>
      <c r="AY137" s="16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84</v>
      </c>
      <c r="BK137" s="139">
        <f>ROUND(I137*H137,2)</f>
        <v>0</v>
      </c>
      <c r="BL137" s="16" t="s">
        <v>298</v>
      </c>
      <c r="BM137" s="138" t="s">
        <v>2896</v>
      </c>
    </row>
    <row r="138" spans="2:65" s="1" customFormat="1" ht="19.2">
      <c r="B138" s="31"/>
      <c r="D138" s="140" t="s">
        <v>196</v>
      </c>
      <c r="F138" s="141" t="s">
        <v>2897</v>
      </c>
      <c r="I138" s="142"/>
      <c r="L138" s="31"/>
      <c r="M138" s="143"/>
      <c r="T138" s="52"/>
      <c r="AT138" s="16" t="s">
        <v>196</v>
      </c>
      <c r="AU138" s="16" t="s">
        <v>86</v>
      </c>
    </row>
    <row r="139" spans="2:65" s="1" customFormat="1">
      <c r="B139" s="31"/>
      <c r="D139" s="144" t="s">
        <v>198</v>
      </c>
      <c r="F139" s="145" t="s">
        <v>2898</v>
      </c>
      <c r="I139" s="142"/>
      <c r="L139" s="31"/>
      <c r="M139" s="143"/>
      <c r="T139" s="52"/>
      <c r="AT139" s="16" t="s">
        <v>198</v>
      </c>
      <c r="AU139" s="16" t="s">
        <v>86</v>
      </c>
    </row>
    <row r="140" spans="2:65" s="12" customFormat="1">
      <c r="B140" s="146"/>
      <c r="D140" s="140" t="s">
        <v>200</v>
      </c>
      <c r="E140" s="147" t="s">
        <v>19</v>
      </c>
      <c r="F140" s="148" t="s">
        <v>2899</v>
      </c>
      <c r="H140" s="149">
        <v>10.7</v>
      </c>
      <c r="I140" s="150"/>
      <c r="L140" s="146"/>
      <c r="M140" s="151"/>
      <c r="T140" s="152"/>
      <c r="AT140" s="147" t="s">
        <v>200</v>
      </c>
      <c r="AU140" s="147" t="s">
        <v>86</v>
      </c>
      <c r="AV140" s="12" t="s">
        <v>86</v>
      </c>
      <c r="AW140" s="12" t="s">
        <v>37</v>
      </c>
      <c r="AX140" s="12" t="s">
        <v>84</v>
      </c>
      <c r="AY140" s="147" t="s">
        <v>187</v>
      </c>
    </row>
    <row r="141" spans="2:65" s="1" customFormat="1" ht="24.15" customHeight="1">
      <c r="B141" s="31"/>
      <c r="C141" s="160" t="s">
        <v>279</v>
      </c>
      <c r="D141" s="160" t="s">
        <v>267</v>
      </c>
      <c r="E141" s="161" t="s">
        <v>2900</v>
      </c>
      <c r="F141" s="162" t="s">
        <v>2901</v>
      </c>
      <c r="G141" s="163" t="s">
        <v>460</v>
      </c>
      <c r="H141" s="164">
        <v>12.305</v>
      </c>
      <c r="I141" s="165"/>
      <c r="J141" s="166">
        <f>ROUND(I141*H141,2)</f>
        <v>0</v>
      </c>
      <c r="K141" s="162" t="s">
        <v>193</v>
      </c>
      <c r="L141" s="167"/>
      <c r="M141" s="168" t="s">
        <v>19</v>
      </c>
      <c r="N141" s="169" t="s">
        <v>47</v>
      </c>
      <c r="P141" s="136">
        <f>O141*H141</f>
        <v>0</v>
      </c>
      <c r="Q141" s="136">
        <v>1.2E-4</v>
      </c>
      <c r="R141" s="136">
        <f>Q141*H141</f>
        <v>1.4766E-3</v>
      </c>
      <c r="S141" s="136">
        <v>0</v>
      </c>
      <c r="T141" s="137">
        <f>S141*H141</f>
        <v>0</v>
      </c>
      <c r="AR141" s="138" t="s">
        <v>394</v>
      </c>
      <c r="AT141" s="138" t="s">
        <v>267</v>
      </c>
      <c r="AU141" s="138" t="s">
        <v>86</v>
      </c>
      <c r="AY141" s="16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84</v>
      </c>
      <c r="BK141" s="139">
        <f>ROUND(I141*H141,2)</f>
        <v>0</v>
      </c>
      <c r="BL141" s="16" t="s">
        <v>298</v>
      </c>
      <c r="BM141" s="138" t="s">
        <v>2902</v>
      </c>
    </row>
    <row r="142" spans="2:65" s="1" customFormat="1" ht="19.2">
      <c r="B142" s="31"/>
      <c r="D142" s="140" t="s">
        <v>196</v>
      </c>
      <c r="F142" s="141" t="s">
        <v>2901</v>
      </c>
      <c r="I142" s="142"/>
      <c r="L142" s="31"/>
      <c r="M142" s="143"/>
      <c r="T142" s="52"/>
      <c r="AT142" s="16" t="s">
        <v>196</v>
      </c>
      <c r="AU142" s="16" t="s">
        <v>86</v>
      </c>
    </row>
    <row r="143" spans="2:65" s="12" customFormat="1">
      <c r="B143" s="146"/>
      <c r="D143" s="140" t="s">
        <v>200</v>
      </c>
      <c r="F143" s="148" t="s">
        <v>2903</v>
      </c>
      <c r="H143" s="149">
        <v>12.305</v>
      </c>
      <c r="I143" s="150"/>
      <c r="L143" s="146"/>
      <c r="M143" s="151"/>
      <c r="T143" s="152"/>
      <c r="AT143" s="147" t="s">
        <v>200</v>
      </c>
      <c r="AU143" s="147" t="s">
        <v>86</v>
      </c>
      <c r="AV143" s="12" t="s">
        <v>86</v>
      </c>
      <c r="AW143" s="12" t="s">
        <v>4</v>
      </c>
      <c r="AX143" s="12" t="s">
        <v>84</v>
      </c>
      <c r="AY143" s="147" t="s">
        <v>187</v>
      </c>
    </row>
    <row r="144" spans="2:65" s="1" customFormat="1" ht="33" customHeight="1">
      <c r="B144" s="31"/>
      <c r="C144" s="127" t="s">
        <v>285</v>
      </c>
      <c r="D144" s="127" t="s">
        <v>189</v>
      </c>
      <c r="E144" s="128" t="s">
        <v>2904</v>
      </c>
      <c r="F144" s="129" t="s">
        <v>2905</v>
      </c>
      <c r="G144" s="130" t="s">
        <v>460</v>
      </c>
      <c r="H144" s="131">
        <v>18.100000000000001</v>
      </c>
      <c r="I144" s="132"/>
      <c r="J144" s="133">
        <f>ROUND(I144*H144,2)</f>
        <v>0</v>
      </c>
      <c r="K144" s="129" t="s">
        <v>193</v>
      </c>
      <c r="L144" s="31"/>
      <c r="M144" s="134" t="s">
        <v>19</v>
      </c>
      <c r="N144" s="135" t="s">
        <v>47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298</v>
      </c>
      <c r="AT144" s="138" t="s">
        <v>189</v>
      </c>
      <c r="AU144" s="138" t="s">
        <v>86</v>
      </c>
      <c r="AY144" s="16" t="s">
        <v>187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84</v>
      </c>
      <c r="BK144" s="139">
        <f>ROUND(I144*H144,2)</f>
        <v>0</v>
      </c>
      <c r="BL144" s="16" t="s">
        <v>298</v>
      </c>
      <c r="BM144" s="138" t="s">
        <v>2906</v>
      </c>
    </row>
    <row r="145" spans="2:65" s="1" customFormat="1" ht="28.8">
      <c r="B145" s="31"/>
      <c r="D145" s="140" t="s">
        <v>196</v>
      </c>
      <c r="F145" s="141" t="s">
        <v>2907</v>
      </c>
      <c r="I145" s="142"/>
      <c r="L145" s="31"/>
      <c r="M145" s="143"/>
      <c r="T145" s="52"/>
      <c r="AT145" s="16" t="s">
        <v>196</v>
      </c>
      <c r="AU145" s="16" t="s">
        <v>86</v>
      </c>
    </row>
    <row r="146" spans="2:65" s="1" customFormat="1">
      <c r="B146" s="31"/>
      <c r="D146" s="144" t="s">
        <v>198</v>
      </c>
      <c r="F146" s="145" t="s">
        <v>2908</v>
      </c>
      <c r="I146" s="142"/>
      <c r="L146" s="31"/>
      <c r="M146" s="143"/>
      <c r="T146" s="52"/>
      <c r="AT146" s="16" t="s">
        <v>198</v>
      </c>
      <c r="AU146" s="16" t="s">
        <v>86</v>
      </c>
    </row>
    <row r="147" spans="2:65" s="12" customFormat="1">
      <c r="B147" s="146"/>
      <c r="D147" s="140" t="s">
        <v>200</v>
      </c>
      <c r="E147" s="147" t="s">
        <v>19</v>
      </c>
      <c r="F147" s="148" t="s">
        <v>2909</v>
      </c>
      <c r="H147" s="149">
        <v>18.100000000000001</v>
      </c>
      <c r="I147" s="150"/>
      <c r="L147" s="146"/>
      <c r="M147" s="151"/>
      <c r="T147" s="152"/>
      <c r="AT147" s="147" t="s">
        <v>200</v>
      </c>
      <c r="AU147" s="147" t="s">
        <v>86</v>
      </c>
      <c r="AV147" s="12" t="s">
        <v>86</v>
      </c>
      <c r="AW147" s="12" t="s">
        <v>37</v>
      </c>
      <c r="AX147" s="12" t="s">
        <v>84</v>
      </c>
      <c r="AY147" s="147" t="s">
        <v>187</v>
      </c>
    </row>
    <row r="148" spans="2:65" s="1" customFormat="1" ht="24.15" customHeight="1">
      <c r="B148" s="31"/>
      <c r="C148" s="160" t="s">
        <v>8</v>
      </c>
      <c r="D148" s="160" t="s">
        <v>267</v>
      </c>
      <c r="E148" s="161" t="s">
        <v>2910</v>
      </c>
      <c r="F148" s="162" t="s">
        <v>2911</v>
      </c>
      <c r="G148" s="163" t="s">
        <v>460</v>
      </c>
      <c r="H148" s="164">
        <v>20.815000000000001</v>
      </c>
      <c r="I148" s="165"/>
      <c r="J148" s="166">
        <f>ROUND(I148*H148,2)</f>
        <v>0</v>
      </c>
      <c r="K148" s="162" t="s">
        <v>193</v>
      </c>
      <c r="L148" s="167"/>
      <c r="M148" s="168" t="s">
        <v>19</v>
      </c>
      <c r="N148" s="169" t="s">
        <v>47</v>
      </c>
      <c r="P148" s="136">
        <f>O148*H148</f>
        <v>0</v>
      </c>
      <c r="Q148" s="136">
        <v>1.7000000000000001E-4</v>
      </c>
      <c r="R148" s="136">
        <f>Q148*H148</f>
        <v>3.5385500000000005E-3</v>
      </c>
      <c r="S148" s="136">
        <v>0</v>
      </c>
      <c r="T148" s="137">
        <f>S148*H148</f>
        <v>0</v>
      </c>
      <c r="AR148" s="138" t="s">
        <v>394</v>
      </c>
      <c r="AT148" s="138" t="s">
        <v>267</v>
      </c>
      <c r="AU148" s="138" t="s">
        <v>86</v>
      </c>
      <c r="AY148" s="16" t="s">
        <v>187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84</v>
      </c>
      <c r="BK148" s="139">
        <f>ROUND(I148*H148,2)</f>
        <v>0</v>
      </c>
      <c r="BL148" s="16" t="s">
        <v>298</v>
      </c>
      <c r="BM148" s="138" t="s">
        <v>2912</v>
      </c>
    </row>
    <row r="149" spans="2:65" s="1" customFormat="1" ht="19.2">
      <c r="B149" s="31"/>
      <c r="D149" s="140" t="s">
        <v>196</v>
      </c>
      <c r="F149" s="141" t="s">
        <v>2911</v>
      </c>
      <c r="I149" s="142"/>
      <c r="L149" s="31"/>
      <c r="M149" s="143"/>
      <c r="T149" s="52"/>
      <c r="AT149" s="16" t="s">
        <v>196</v>
      </c>
      <c r="AU149" s="16" t="s">
        <v>86</v>
      </c>
    </row>
    <row r="150" spans="2:65" s="12" customFormat="1">
      <c r="B150" s="146"/>
      <c r="D150" s="140" t="s">
        <v>200</v>
      </c>
      <c r="F150" s="148" t="s">
        <v>2913</v>
      </c>
      <c r="H150" s="149">
        <v>20.815000000000001</v>
      </c>
      <c r="I150" s="150"/>
      <c r="L150" s="146"/>
      <c r="M150" s="151"/>
      <c r="T150" s="152"/>
      <c r="AT150" s="147" t="s">
        <v>200</v>
      </c>
      <c r="AU150" s="147" t="s">
        <v>86</v>
      </c>
      <c r="AV150" s="12" t="s">
        <v>86</v>
      </c>
      <c r="AW150" s="12" t="s">
        <v>4</v>
      </c>
      <c r="AX150" s="12" t="s">
        <v>84</v>
      </c>
      <c r="AY150" s="147" t="s">
        <v>187</v>
      </c>
    </row>
    <row r="151" spans="2:65" s="1" customFormat="1" ht="33" customHeight="1">
      <c r="B151" s="31"/>
      <c r="C151" s="127" t="s">
        <v>298</v>
      </c>
      <c r="D151" s="127" t="s">
        <v>189</v>
      </c>
      <c r="E151" s="128" t="s">
        <v>2914</v>
      </c>
      <c r="F151" s="129" t="s">
        <v>2915</v>
      </c>
      <c r="G151" s="130" t="s">
        <v>460</v>
      </c>
      <c r="H151" s="131">
        <v>2.5</v>
      </c>
      <c r="I151" s="132"/>
      <c r="J151" s="133">
        <f>ROUND(I151*H151,2)</f>
        <v>0</v>
      </c>
      <c r="K151" s="129" t="s">
        <v>193</v>
      </c>
      <c r="L151" s="31"/>
      <c r="M151" s="134" t="s">
        <v>19</v>
      </c>
      <c r="N151" s="135" t="s">
        <v>47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298</v>
      </c>
      <c r="AT151" s="138" t="s">
        <v>189</v>
      </c>
      <c r="AU151" s="138" t="s">
        <v>86</v>
      </c>
      <c r="AY151" s="16" t="s">
        <v>187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84</v>
      </c>
      <c r="BK151" s="139">
        <f>ROUND(I151*H151,2)</f>
        <v>0</v>
      </c>
      <c r="BL151" s="16" t="s">
        <v>298</v>
      </c>
      <c r="BM151" s="138" t="s">
        <v>2916</v>
      </c>
    </row>
    <row r="152" spans="2:65" s="1" customFormat="1" ht="28.8">
      <c r="B152" s="31"/>
      <c r="D152" s="140" t="s">
        <v>196</v>
      </c>
      <c r="F152" s="141" t="s">
        <v>2917</v>
      </c>
      <c r="I152" s="142"/>
      <c r="L152" s="31"/>
      <c r="M152" s="143"/>
      <c r="T152" s="52"/>
      <c r="AT152" s="16" t="s">
        <v>196</v>
      </c>
      <c r="AU152" s="16" t="s">
        <v>86</v>
      </c>
    </row>
    <row r="153" spans="2:65" s="1" customFormat="1">
      <c r="B153" s="31"/>
      <c r="D153" s="144" t="s">
        <v>198</v>
      </c>
      <c r="F153" s="145" t="s">
        <v>2918</v>
      </c>
      <c r="I153" s="142"/>
      <c r="L153" s="31"/>
      <c r="M153" s="143"/>
      <c r="T153" s="52"/>
      <c r="AT153" s="16" t="s">
        <v>198</v>
      </c>
      <c r="AU153" s="16" t="s">
        <v>86</v>
      </c>
    </row>
    <row r="154" spans="2:65" s="12" customFormat="1">
      <c r="B154" s="146"/>
      <c r="D154" s="140" t="s">
        <v>200</v>
      </c>
      <c r="E154" s="147" t="s">
        <v>19</v>
      </c>
      <c r="F154" s="148" t="s">
        <v>2919</v>
      </c>
      <c r="H154" s="149">
        <v>2.5</v>
      </c>
      <c r="I154" s="150"/>
      <c r="L154" s="146"/>
      <c r="M154" s="151"/>
      <c r="T154" s="152"/>
      <c r="AT154" s="147" t="s">
        <v>200</v>
      </c>
      <c r="AU154" s="147" t="s">
        <v>86</v>
      </c>
      <c r="AV154" s="12" t="s">
        <v>86</v>
      </c>
      <c r="AW154" s="12" t="s">
        <v>37</v>
      </c>
      <c r="AX154" s="12" t="s">
        <v>84</v>
      </c>
      <c r="AY154" s="147" t="s">
        <v>187</v>
      </c>
    </row>
    <row r="155" spans="2:65" s="1" customFormat="1" ht="24.15" customHeight="1">
      <c r="B155" s="31"/>
      <c r="C155" s="160" t="s">
        <v>304</v>
      </c>
      <c r="D155" s="160" t="s">
        <v>267</v>
      </c>
      <c r="E155" s="161" t="s">
        <v>2920</v>
      </c>
      <c r="F155" s="162" t="s">
        <v>2921</v>
      </c>
      <c r="G155" s="163" t="s">
        <v>460</v>
      </c>
      <c r="H155" s="164">
        <v>2.875</v>
      </c>
      <c r="I155" s="165"/>
      <c r="J155" s="166">
        <f>ROUND(I155*H155,2)</f>
        <v>0</v>
      </c>
      <c r="K155" s="162" t="s">
        <v>193</v>
      </c>
      <c r="L155" s="167"/>
      <c r="M155" s="168" t="s">
        <v>19</v>
      </c>
      <c r="N155" s="169" t="s">
        <v>47</v>
      </c>
      <c r="P155" s="136">
        <f>O155*H155</f>
        <v>0</v>
      </c>
      <c r="Q155" s="136">
        <v>2.5000000000000001E-4</v>
      </c>
      <c r="R155" s="136">
        <f>Q155*H155</f>
        <v>7.1874999999999999E-4</v>
      </c>
      <c r="S155" s="136">
        <v>0</v>
      </c>
      <c r="T155" s="137">
        <f>S155*H155</f>
        <v>0</v>
      </c>
      <c r="AR155" s="138" t="s">
        <v>394</v>
      </c>
      <c r="AT155" s="138" t="s">
        <v>267</v>
      </c>
      <c r="AU155" s="138" t="s">
        <v>86</v>
      </c>
      <c r="AY155" s="16" t="s">
        <v>187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84</v>
      </c>
      <c r="BK155" s="139">
        <f>ROUND(I155*H155,2)</f>
        <v>0</v>
      </c>
      <c r="BL155" s="16" t="s">
        <v>298</v>
      </c>
      <c r="BM155" s="138" t="s">
        <v>2922</v>
      </c>
    </row>
    <row r="156" spans="2:65" s="1" customFormat="1" ht="19.2">
      <c r="B156" s="31"/>
      <c r="D156" s="140" t="s">
        <v>196</v>
      </c>
      <c r="F156" s="141" t="s">
        <v>2921</v>
      </c>
      <c r="I156" s="142"/>
      <c r="L156" s="31"/>
      <c r="M156" s="143"/>
      <c r="T156" s="52"/>
      <c r="AT156" s="16" t="s">
        <v>196</v>
      </c>
      <c r="AU156" s="16" t="s">
        <v>86</v>
      </c>
    </row>
    <row r="157" spans="2:65" s="12" customFormat="1">
      <c r="B157" s="146"/>
      <c r="D157" s="140" t="s">
        <v>200</v>
      </c>
      <c r="F157" s="148" t="s">
        <v>2923</v>
      </c>
      <c r="H157" s="149">
        <v>2.875</v>
      </c>
      <c r="I157" s="150"/>
      <c r="L157" s="146"/>
      <c r="M157" s="151"/>
      <c r="T157" s="152"/>
      <c r="AT157" s="147" t="s">
        <v>200</v>
      </c>
      <c r="AU157" s="147" t="s">
        <v>86</v>
      </c>
      <c r="AV157" s="12" t="s">
        <v>86</v>
      </c>
      <c r="AW157" s="12" t="s">
        <v>4</v>
      </c>
      <c r="AX157" s="12" t="s">
        <v>84</v>
      </c>
      <c r="AY157" s="147" t="s">
        <v>187</v>
      </c>
    </row>
    <row r="158" spans="2:65" s="1" customFormat="1" ht="24.15" customHeight="1">
      <c r="B158" s="31"/>
      <c r="C158" s="127" t="s">
        <v>311</v>
      </c>
      <c r="D158" s="127" t="s">
        <v>189</v>
      </c>
      <c r="E158" s="128" t="s">
        <v>2924</v>
      </c>
      <c r="F158" s="129" t="s">
        <v>2925</v>
      </c>
      <c r="G158" s="130" t="s">
        <v>460</v>
      </c>
      <c r="H158" s="131">
        <v>17.7</v>
      </c>
      <c r="I158" s="132"/>
      <c r="J158" s="133">
        <f>ROUND(I158*H158,2)</f>
        <v>0</v>
      </c>
      <c r="K158" s="129" t="s">
        <v>193</v>
      </c>
      <c r="L158" s="31"/>
      <c r="M158" s="134" t="s">
        <v>19</v>
      </c>
      <c r="N158" s="135" t="s">
        <v>47</v>
      </c>
      <c r="P158" s="136">
        <f>O158*H158</f>
        <v>0</v>
      </c>
      <c r="Q158" s="136">
        <v>0</v>
      </c>
      <c r="R158" s="136">
        <f>Q158*H158</f>
        <v>0</v>
      </c>
      <c r="S158" s="136">
        <v>2.15E-3</v>
      </c>
      <c r="T158" s="137">
        <f>S158*H158</f>
        <v>3.8054999999999999E-2</v>
      </c>
      <c r="AR158" s="138" t="s">
        <v>298</v>
      </c>
      <c r="AT158" s="138" t="s">
        <v>189</v>
      </c>
      <c r="AU158" s="138" t="s">
        <v>86</v>
      </c>
      <c r="AY158" s="16" t="s">
        <v>187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84</v>
      </c>
      <c r="BK158" s="139">
        <f>ROUND(I158*H158,2)</f>
        <v>0</v>
      </c>
      <c r="BL158" s="16" t="s">
        <v>298</v>
      </c>
      <c r="BM158" s="138" t="s">
        <v>2926</v>
      </c>
    </row>
    <row r="159" spans="2:65" s="1" customFormat="1" ht="19.2">
      <c r="B159" s="31"/>
      <c r="D159" s="140" t="s">
        <v>196</v>
      </c>
      <c r="F159" s="141" t="s">
        <v>2927</v>
      </c>
      <c r="I159" s="142"/>
      <c r="L159" s="31"/>
      <c r="M159" s="143"/>
      <c r="T159" s="52"/>
      <c r="AT159" s="16" t="s">
        <v>196</v>
      </c>
      <c r="AU159" s="16" t="s">
        <v>86</v>
      </c>
    </row>
    <row r="160" spans="2:65" s="1" customFormat="1">
      <c r="B160" s="31"/>
      <c r="D160" s="144" t="s">
        <v>198</v>
      </c>
      <c r="F160" s="145" t="s">
        <v>2928</v>
      </c>
      <c r="I160" s="142"/>
      <c r="L160" s="31"/>
      <c r="M160" s="143"/>
      <c r="T160" s="52"/>
      <c r="AT160" s="16" t="s">
        <v>198</v>
      </c>
      <c r="AU160" s="16" t="s">
        <v>86</v>
      </c>
    </row>
    <row r="161" spans="2:65" s="12" customFormat="1">
      <c r="B161" s="146"/>
      <c r="D161" s="140" t="s">
        <v>200</v>
      </c>
      <c r="E161" s="147" t="s">
        <v>19</v>
      </c>
      <c r="F161" s="148" t="s">
        <v>2929</v>
      </c>
      <c r="H161" s="149">
        <v>17.7</v>
      </c>
      <c r="I161" s="150"/>
      <c r="L161" s="146"/>
      <c r="M161" s="151"/>
      <c r="T161" s="152"/>
      <c r="AT161" s="147" t="s">
        <v>200</v>
      </c>
      <c r="AU161" s="147" t="s">
        <v>86</v>
      </c>
      <c r="AV161" s="12" t="s">
        <v>86</v>
      </c>
      <c r="AW161" s="12" t="s">
        <v>37</v>
      </c>
      <c r="AX161" s="12" t="s">
        <v>84</v>
      </c>
      <c r="AY161" s="147" t="s">
        <v>187</v>
      </c>
    </row>
    <row r="162" spans="2:65" s="1" customFormat="1" ht="24.15" customHeight="1">
      <c r="B162" s="31"/>
      <c r="C162" s="127" t="s">
        <v>317</v>
      </c>
      <c r="D162" s="127" t="s">
        <v>189</v>
      </c>
      <c r="E162" s="128" t="s">
        <v>1604</v>
      </c>
      <c r="F162" s="129" t="s">
        <v>1605</v>
      </c>
      <c r="G162" s="130" t="s">
        <v>320</v>
      </c>
      <c r="H162" s="131">
        <v>1</v>
      </c>
      <c r="I162" s="132"/>
      <c r="J162" s="133">
        <f>ROUND(I162*H162,2)</f>
        <v>0</v>
      </c>
      <c r="K162" s="129" t="s">
        <v>193</v>
      </c>
      <c r="L162" s="31"/>
      <c r="M162" s="134" t="s">
        <v>19</v>
      </c>
      <c r="N162" s="135" t="s">
        <v>47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298</v>
      </c>
      <c r="AT162" s="138" t="s">
        <v>189</v>
      </c>
      <c r="AU162" s="138" t="s">
        <v>86</v>
      </c>
      <c r="AY162" s="16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84</v>
      </c>
      <c r="BK162" s="139">
        <f>ROUND(I162*H162,2)</f>
        <v>0</v>
      </c>
      <c r="BL162" s="16" t="s">
        <v>298</v>
      </c>
      <c r="BM162" s="138" t="s">
        <v>2930</v>
      </c>
    </row>
    <row r="163" spans="2:65" s="1" customFormat="1" ht="19.2">
      <c r="B163" s="31"/>
      <c r="D163" s="140" t="s">
        <v>196</v>
      </c>
      <c r="F163" s="141" t="s">
        <v>1607</v>
      </c>
      <c r="I163" s="142"/>
      <c r="L163" s="31"/>
      <c r="M163" s="143"/>
      <c r="T163" s="52"/>
      <c r="AT163" s="16" t="s">
        <v>196</v>
      </c>
      <c r="AU163" s="16" t="s">
        <v>86</v>
      </c>
    </row>
    <row r="164" spans="2:65" s="1" customFormat="1">
      <c r="B164" s="31"/>
      <c r="D164" s="144" t="s">
        <v>198</v>
      </c>
      <c r="F164" s="145" t="s">
        <v>1608</v>
      </c>
      <c r="I164" s="142"/>
      <c r="L164" s="31"/>
      <c r="M164" s="143"/>
      <c r="T164" s="52"/>
      <c r="AT164" s="16" t="s">
        <v>198</v>
      </c>
      <c r="AU164" s="16" t="s">
        <v>86</v>
      </c>
    </row>
    <row r="165" spans="2:65" s="12" customFormat="1">
      <c r="B165" s="146"/>
      <c r="D165" s="140" t="s">
        <v>200</v>
      </c>
      <c r="E165" s="147" t="s">
        <v>19</v>
      </c>
      <c r="F165" s="148" t="s">
        <v>84</v>
      </c>
      <c r="H165" s="149">
        <v>1</v>
      </c>
      <c r="I165" s="150"/>
      <c r="L165" s="146"/>
      <c r="M165" s="151"/>
      <c r="T165" s="152"/>
      <c r="AT165" s="147" t="s">
        <v>200</v>
      </c>
      <c r="AU165" s="147" t="s">
        <v>86</v>
      </c>
      <c r="AV165" s="12" t="s">
        <v>86</v>
      </c>
      <c r="AW165" s="12" t="s">
        <v>37</v>
      </c>
      <c r="AX165" s="12" t="s">
        <v>84</v>
      </c>
      <c r="AY165" s="147" t="s">
        <v>187</v>
      </c>
    </row>
    <row r="166" spans="2:65" s="1" customFormat="1" ht="24.15" customHeight="1">
      <c r="B166" s="31"/>
      <c r="C166" s="160" t="s">
        <v>324</v>
      </c>
      <c r="D166" s="160" t="s">
        <v>267</v>
      </c>
      <c r="E166" s="161" t="s">
        <v>2931</v>
      </c>
      <c r="F166" s="162" t="s">
        <v>2932</v>
      </c>
      <c r="G166" s="163" t="s">
        <v>320</v>
      </c>
      <c r="H166" s="164">
        <v>1</v>
      </c>
      <c r="I166" s="165"/>
      <c r="J166" s="166">
        <f>ROUND(I166*H166,2)</f>
        <v>0</v>
      </c>
      <c r="K166" s="162" t="s">
        <v>193</v>
      </c>
      <c r="L166" s="167"/>
      <c r="M166" s="168" t="s">
        <v>19</v>
      </c>
      <c r="N166" s="169" t="s">
        <v>47</v>
      </c>
      <c r="P166" s="136">
        <f>O166*H166</f>
        <v>0</v>
      </c>
      <c r="Q166" s="136">
        <v>1.5200000000000001E-3</v>
      </c>
      <c r="R166" s="136">
        <f>Q166*H166</f>
        <v>1.5200000000000001E-3</v>
      </c>
      <c r="S166" s="136">
        <v>0</v>
      </c>
      <c r="T166" s="137">
        <f>S166*H166</f>
        <v>0</v>
      </c>
      <c r="AR166" s="138" t="s">
        <v>394</v>
      </c>
      <c r="AT166" s="138" t="s">
        <v>267</v>
      </c>
      <c r="AU166" s="138" t="s">
        <v>86</v>
      </c>
      <c r="AY166" s="16" t="s">
        <v>187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84</v>
      </c>
      <c r="BK166" s="139">
        <f>ROUND(I166*H166,2)</f>
        <v>0</v>
      </c>
      <c r="BL166" s="16" t="s">
        <v>298</v>
      </c>
      <c r="BM166" s="138" t="s">
        <v>2933</v>
      </c>
    </row>
    <row r="167" spans="2:65" s="1" customFormat="1" ht="19.2">
      <c r="B167" s="31"/>
      <c r="D167" s="140" t="s">
        <v>196</v>
      </c>
      <c r="F167" s="141" t="s">
        <v>2932</v>
      </c>
      <c r="I167" s="142"/>
      <c r="L167" s="31"/>
      <c r="M167" s="143"/>
      <c r="T167" s="52"/>
      <c r="AT167" s="16" t="s">
        <v>196</v>
      </c>
      <c r="AU167" s="16" t="s">
        <v>86</v>
      </c>
    </row>
    <row r="168" spans="2:65" s="1" customFormat="1" ht="24.15" customHeight="1">
      <c r="B168" s="31"/>
      <c r="C168" s="127" t="s">
        <v>7</v>
      </c>
      <c r="D168" s="127" t="s">
        <v>189</v>
      </c>
      <c r="E168" s="128" t="s">
        <v>2934</v>
      </c>
      <c r="F168" s="129" t="s">
        <v>2935</v>
      </c>
      <c r="G168" s="130" t="s">
        <v>320</v>
      </c>
      <c r="H168" s="131">
        <v>1</v>
      </c>
      <c r="I168" s="132"/>
      <c r="J168" s="133">
        <f>ROUND(I168*H168,2)</f>
        <v>0</v>
      </c>
      <c r="K168" s="129" t="s">
        <v>193</v>
      </c>
      <c r="L168" s="31"/>
      <c r="M168" s="134" t="s">
        <v>19</v>
      </c>
      <c r="N168" s="135" t="s">
        <v>47</v>
      </c>
      <c r="P168" s="136">
        <f>O168*H168</f>
        <v>0</v>
      </c>
      <c r="Q168" s="136">
        <v>0</v>
      </c>
      <c r="R168" s="136">
        <f>Q168*H168</f>
        <v>0</v>
      </c>
      <c r="S168" s="136">
        <v>1.7000000000000001E-2</v>
      </c>
      <c r="T168" s="137">
        <f>S168*H168</f>
        <v>1.7000000000000001E-2</v>
      </c>
      <c r="AR168" s="138" t="s">
        <v>298</v>
      </c>
      <c r="AT168" s="138" t="s">
        <v>189</v>
      </c>
      <c r="AU168" s="138" t="s">
        <v>86</v>
      </c>
      <c r="AY168" s="16" t="s">
        <v>187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84</v>
      </c>
      <c r="BK168" s="139">
        <f>ROUND(I168*H168,2)</f>
        <v>0</v>
      </c>
      <c r="BL168" s="16" t="s">
        <v>298</v>
      </c>
      <c r="BM168" s="138" t="s">
        <v>2936</v>
      </c>
    </row>
    <row r="169" spans="2:65" s="1" customFormat="1" ht="19.2">
      <c r="B169" s="31"/>
      <c r="D169" s="140" t="s">
        <v>196</v>
      </c>
      <c r="F169" s="141" t="s">
        <v>2937</v>
      </c>
      <c r="I169" s="142"/>
      <c r="L169" s="31"/>
      <c r="M169" s="143"/>
      <c r="T169" s="52"/>
      <c r="AT169" s="16" t="s">
        <v>196</v>
      </c>
      <c r="AU169" s="16" t="s">
        <v>86</v>
      </c>
    </row>
    <row r="170" spans="2:65" s="1" customFormat="1">
      <c r="B170" s="31"/>
      <c r="D170" s="144" t="s">
        <v>198</v>
      </c>
      <c r="F170" s="145" t="s">
        <v>2938</v>
      </c>
      <c r="I170" s="142"/>
      <c r="L170" s="31"/>
      <c r="M170" s="143"/>
      <c r="T170" s="52"/>
      <c r="AT170" s="16" t="s">
        <v>198</v>
      </c>
      <c r="AU170" s="16" t="s">
        <v>86</v>
      </c>
    </row>
    <row r="171" spans="2:65" s="12" customFormat="1">
      <c r="B171" s="146"/>
      <c r="D171" s="140" t="s">
        <v>200</v>
      </c>
      <c r="E171" s="147" t="s">
        <v>19</v>
      </c>
      <c r="F171" s="148" t="s">
        <v>84</v>
      </c>
      <c r="H171" s="149">
        <v>1</v>
      </c>
      <c r="I171" s="150"/>
      <c r="L171" s="146"/>
      <c r="M171" s="151"/>
      <c r="T171" s="152"/>
      <c r="AT171" s="147" t="s">
        <v>200</v>
      </c>
      <c r="AU171" s="147" t="s">
        <v>86</v>
      </c>
      <c r="AV171" s="12" t="s">
        <v>86</v>
      </c>
      <c r="AW171" s="12" t="s">
        <v>37</v>
      </c>
      <c r="AX171" s="12" t="s">
        <v>84</v>
      </c>
      <c r="AY171" s="147" t="s">
        <v>187</v>
      </c>
    </row>
    <row r="172" spans="2:65" s="1" customFormat="1" ht="24.15" customHeight="1">
      <c r="B172" s="31"/>
      <c r="C172" s="127" t="s">
        <v>332</v>
      </c>
      <c r="D172" s="127" t="s">
        <v>189</v>
      </c>
      <c r="E172" s="128" t="s">
        <v>2939</v>
      </c>
      <c r="F172" s="129" t="s">
        <v>2940</v>
      </c>
      <c r="G172" s="130" t="s">
        <v>320</v>
      </c>
      <c r="H172" s="131">
        <v>2</v>
      </c>
      <c r="I172" s="132"/>
      <c r="J172" s="133">
        <f>ROUND(I172*H172,2)</f>
        <v>0</v>
      </c>
      <c r="K172" s="129" t="s">
        <v>193</v>
      </c>
      <c r="L172" s="31"/>
      <c r="M172" s="134" t="s">
        <v>19</v>
      </c>
      <c r="N172" s="135" t="s">
        <v>47</v>
      </c>
      <c r="P172" s="136">
        <f>O172*H172</f>
        <v>0</v>
      </c>
      <c r="Q172" s="136">
        <v>0</v>
      </c>
      <c r="R172" s="136">
        <f>Q172*H172</f>
        <v>0</v>
      </c>
      <c r="S172" s="136">
        <v>2.3000000000000001E-4</v>
      </c>
      <c r="T172" s="137">
        <f>S172*H172</f>
        <v>4.6000000000000001E-4</v>
      </c>
      <c r="AR172" s="138" t="s">
        <v>298</v>
      </c>
      <c r="AT172" s="138" t="s">
        <v>189</v>
      </c>
      <c r="AU172" s="138" t="s">
        <v>86</v>
      </c>
      <c r="AY172" s="16" t="s">
        <v>187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84</v>
      </c>
      <c r="BK172" s="139">
        <f>ROUND(I172*H172,2)</f>
        <v>0</v>
      </c>
      <c r="BL172" s="16" t="s">
        <v>298</v>
      </c>
      <c r="BM172" s="138" t="s">
        <v>2941</v>
      </c>
    </row>
    <row r="173" spans="2:65" s="1" customFormat="1" ht="19.2">
      <c r="B173" s="31"/>
      <c r="D173" s="140" t="s">
        <v>196</v>
      </c>
      <c r="F173" s="141" t="s">
        <v>2942</v>
      </c>
      <c r="I173" s="142"/>
      <c r="L173" s="31"/>
      <c r="M173" s="143"/>
      <c r="T173" s="52"/>
      <c r="AT173" s="16" t="s">
        <v>196</v>
      </c>
      <c r="AU173" s="16" t="s">
        <v>86</v>
      </c>
    </row>
    <row r="174" spans="2:65" s="1" customFormat="1">
      <c r="B174" s="31"/>
      <c r="D174" s="144" t="s">
        <v>198</v>
      </c>
      <c r="F174" s="145" t="s">
        <v>2943</v>
      </c>
      <c r="I174" s="142"/>
      <c r="L174" s="31"/>
      <c r="M174" s="143"/>
      <c r="T174" s="52"/>
      <c r="AT174" s="16" t="s">
        <v>198</v>
      </c>
      <c r="AU174" s="16" t="s">
        <v>86</v>
      </c>
    </row>
    <row r="175" spans="2:65" s="12" customFormat="1">
      <c r="B175" s="146"/>
      <c r="D175" s="140" t="s">
        <v>200</v>
      </c>
      <c r="E175" s="147" t="s">
        <v>19</v>
      </c>
      <c r="F175" s="148" t="s">
        <v>86</v>
      </c>
      <c r="H175" s="149">
        <v>2</v>
      </c>
      <c r="I175" s="150"/>
      <c r="L175" s="146"/>
      <c r="M175" s="151"/>
      <c r="T175" s="152"/>
      <c r="AT175" s="147" t="s">
        <v>200</v>
      </c>
      <c r="AU175" s="147" t="s">
        <v>86</v>
      </c>
      <c r="AV175" s="12" t="s">
        <v>86</v>
      </c>
      <c r="AW175" s="12" t="s">
        <v>37</v>
      </c>
      <c r="AX175" s="12" t="s">
        <v>84</v>
      </c>
      <c r="AY175" s="147" t="s">
        <v>187</v>
      </c>
    </row>
    <row r="176" spans="2:65" s="1" customFormat="1" ht="24.15" customHeight="1">
      <c r="B176" s="31"/>
      <c r="C176" s="127" t="s">
        <v>336</v>
      </c>
      <c r="D176" s="127" t="s">
        <v>189</v>
      </c>
      <c r="E176" s="128" t="s">
        <v>2944</v>
      </c>
      <c r="F176" s="129" t="s">
        <v>2945</v>
      </c>
      <c r="G176" s="130" t="s">
        <v>320</v>
      </c>
      <c r="H176" s="131">
        <v>2</v>
      </c>
      <c r="I176" s="132"/>
      <c r="J176" s="133">
        <f>ROUND(I176*H176,2)</f>
        <v>0</v>
      </c>
      <c r="K176" s="129" t="s">
        <v>193</v>
      </c>
      <c r="L176" s="31"/>
      <c r="M176" s="134" t="s">
        <v>19</v>
      </c>
      <c r="N176" s="135" t="s">
        <v>47</v>
      </c>
      <c r="P176" s="136">
        <f>O176*H176</f>
        <v>0</v>
      </c>
      <c r="Q176" s="136">
        <v>0</v>
      </c>
      <c r="R176" s="136">
        <f>Q176*H176</f>
        <v>0</v>
      </c>
      <c r="S176" s="136">
        <v>6.3000000000000003E-4</v>
      </c>
      <c r="T176" s="137">
        <f>S176*H176</f>
        <v>1.2600000000000001E-3</v>
      </c>
      <c r="AR176" s="138" t="s">
        <v>298</v>
      </c>
      <c r="AT176" s="138" t="s">
        <v>189</v>
      </c>
      <c r="AU176" s="138" t="s">
        <v>86</v>
      </c>
      <c r="AY176" s="16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84</v>
      </c>
      <c r="BK176" s="139">
        <f>ROUND(I176*H176,2)</f>
        <v>0</v>
      </c>
      <c r="BL176" s="16" t="s">
        <v>298</v>
      </c>
      <c r="BM176" s="138" t="s">
        <v>2946</v>
      </c>
    </row>
    <row r="177" spans="2:65" s="1" customFormat="1" ht="19.2">
      <c r="B177" s="31"/>
      <c r="D177" s="140" t="s">
        <v>196</v>
      </c>
      <c r="F177" s="141" t="s">
        <v>2947</v>
      </c>
      <c r="I177" s="142"/>
      <c r="L177" s="31"/>
      <c r="M177" s="143"/>
      <c r="T177" s="52"/>
      <c r="AT177" s="16" t="s">
        <v>196</v>
      </c>
      <c r="AU177" s="16" t="s">
        <v>86</v>
      </c>
    </row>
    <row r="178" spans="2:65" s="1" customFormat="1">
      <c r="B178" s="31"/>
      <c r="D178" s="144" t="s">
        <v>198</v>
      </c>
      <c r="F178" s="145" t="s">
        <v>2948</v>
      </c>
      <c r="I178" s="142"/>
      <c r="L178" s="31"/>
      <c r="M178" s="143"/>
      <c r="T178" s="52"/>
      <c r="AT178" s="16" t="s">
        <v>198</v>
      </c>
      <c r="AU178" s="16" t="s">
        <v>86</v>
      </c>
    </row>
    <row r="179" spans="2:65" s="12" customFormat="1">
      <c r="B179" s="146"/>
      <c r="D179" s="140" t="s">
        <v>200</v>
      </c>
      <c r="E179" s="147" t="s">
        <v>19</v>
      </c>
      <c r="F179" s="148" t="s">
        <v>86</v>
      </c>
      <c r="H179" s="149">
        <v>2</v>
      </c>
      <c r="I179" s="150"/>
      <c r="L179" s="146"/>
      <c r="M179" s="151"/>
      <c r="T179" s="152"/>
      <c r="AT179" s="147" t="s">
        <v>200</v>
      </c>
      <c r="AU179" s="147" t="s">
        <v>86</v>
      </c>
      <c r="AV179" s="12" t="s">
        <v>86</v>
      </c>
      <c r="AW179" s="12" t="s">
        <v>37</v>
      </c>
      <c r="AX179" s="12" t="s">
        <v>84</v>
      </c>
      <c r="AY179" s="147" t="s">
        <v>187</v>
      </c>
    </row>
    <row r="180" spans="2:65" s="1" customFormat="1" ht="33" customHeight="1">
      <c r="B180" s="31"/>
      <c r="C180" s="127" t="s">
        <v>342</v>
      </c>
      <c r="D180" s="127" t="s">
        <v>189</v>
      </c>
      <c r="E180" s="128" t="s">
        <v>2949</v>
      </c>
      <c r="F180" s="129" t="s">
        <v>2950</v>
      </c>
      <c r="G180" s="130" t="s">
        <v>320</v>
      </c>
      <c r="H180" s="131">
        <v>2</v>
      </c>
      <c r="I180" s="132"/>
      <c r="J180" s="133">
        <f>ROUND(I180*H180,2)</f>
        <v>0</v>
      </c>
      <c r="K180" s="129" t="s">
        <v>193</v>
      </c>
      <c r="L180" s="31"/>
      <c r="M180" s="134" t="s">
        <v>19</v>
      </c>
      <c r="N180" s="135" t="s">
        <v>47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298</v>
      </c>
      <c r="AT180" s="138" t="s">
        <v>189</v>
      </c>
      <c r="AU180" s="138" t="s">
        <v>86</v>
      </c>
      <c r="AY180" s="16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84</v>
      </c>
      <c r="BK180" s="139">
        <f>ROUND(I180*H180,2)</f>
        <v>0</v>
      </c>
      <c r="BL180" s="16" t="s">
        <v>298</v>
      </c>
      <c r="BM180" s="138" t="s">
        <v>2951</v>
      </c>
    </row>
    <row r="181" spans="2:65" s="1" customFormat="1" ht="38.4">
      <c r="B181" s="31"/>
      <c r="D181" s="140" t="s">
        <v>196</v>
      </c>
      <c r="F181" s="141" t="s">
        <v>2952</v>
      </c>
      <c r="I181" s="142"/>
      <c r="L181" s="31"/>
      <c r="M181" s="143"/>
      <c r="T181" s="52"/>
      <c r="AT181" s="16" t="s">
        <v>196</v>
      </c>
      <c r="AU181" s="16" t="s">
        <v>86</v>
      </c>
    </row>
    <row r="182" spans="2:65" s="1" customFormat="1">
      <c r="B182" s="31"/>
      <c r="D182" s="144" t="s">
        <v>198</v>
      </c>
      <c r="F182" s="145" t="s">
        <v>2953</v>
      </c>
      <c r="I182" s="142"/>
      <c r="L182" s="31"/>
      <c r="M182" s="143"/>
      <c r="T182" s="52"/>
      <c r="AT182" s="16" t="s">
        <v>198</v>
      </c>
      <c r="AU182" s="16" t="s">
        <v>86</v>
      </c>
    </row>
    <row r="183" spans="2:65" s="12" customFormat="1">
      <c r="B183" s="146"/>
      <c r="D183" s="140" t="s">
        <v>200</v>
      </c>
      <c r="E183" s="147" t="s">
        <v>19</v>
      </c>
      <c r="F183" s="148" t="s">
        <v>86</v>
      </c>
      <c r="H183" s="149">
        <v>2</v>
      </c>
      <c r="I183" s="150"/>
      <c r="L183" s="146"/>
      <c r="M183" s="151"/>
      <c r="T183" s="152"/>
      <c r="AT183" s="147" t="s">
        <v>200</v>
      </c>
      <c r="AU183" s="147" t="s">
        <v>86</v>
      </c>
      <c r="AV183" s="12" t="s">
        <v>86</v>
      </c>
      <c r="AW183" s="12" t="s">
        <v>37</v>
      </c>
      <c r="AX183" s="12" t="s">
        <v>84</v>
      </c>
      <c r="AY183" s="147" t="s">
        <v>187</v>
      </c>
    </row>
    <row r="184" spans="2:65" s="1" customFormat="1" ht="21.75" customHeight="1">
      <c r="B184" s="31"/>
      <c r="C184" s="160" t="s">
        <v>346</v>
      </c>
      <c r="D184" s="160" t="s">
        <v>267</v>
      </c>
      <c r="E184" s="161" t="s">
        <v>2954</v>
      </c>
      <c r="F184" s="162" t="s">
        <v>2955</v>
      </c>
      <c r="G184" s="163" t="s">
        <v>320</v>
      </c>
      <c r="H184" s="164">
        <v>2</v>
      </c>
      <c r="I184" s="165"/>
      <c r="J184" s="166">
        <f>ROUND(I184*H184,2)</f>
        <v>0</v>
      </c>
      <c r="K184" s="162" t="s">
        <v>19</v>
      </c>
      <c r="L184" s="167"/>
      <c r="M184" s="168" t="s">
        <v>19</v>
      </c>
      <c r="N184" s="169" t="s">
        <v>47</v>
      </c>
      <c r="P184" s="136">
        <f>O184*H184</f>
        <v>0</v>
      </c>
      <c r="Q184" s="136">
        <v>6.9999999999999994E-5</v>
      </c>
      <c r="R184" s="136">
        <f>Q184*H184</f>
        <v>1.3999999999999999E-4</v>
      </c>
      <c r="S184" s="136">
        <v>0</v>
      </c>
      <c r="T184" s="137">
        <f>S184*H184</f>
        <v>0</v>
      </c>
      <c r="AR184" s="138" t="s">
        <v>394</v>
      </c>
      <c r="AT184" s="138" t="s">
        <v>267</v>
      </c>
      <c r="AU184" s="138" t="s">
        <v>86</v>
      </c>
      <c r="AY184" s="16" t="s">
        <v>187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84</v>
      </c>
      <c r="BK184" s="139">
        <f>ROUND(I184*H184,2)</f>
        <v>0</v>
      </c>
      <c r="BL184" s="16" t="s">
        <v>298</v>
      </c>
      <c r="BM184" s="138" t="s">
        <v>2956</v>
      </c>
    </row>
    <row r="185" spans="2:65" s="1" customFormat="1">
      <c r="B185" s="31"/>
      <c r="D185" s="140" t="s">
        <v>196</v>
      </c>
      <c r="F185" s="141" t="s">
        <v>2955</v>
      </c>
      <c r="I185" s="142"/>
      <c r="L185" s="31"/>
      <c r="M185" s="143"/>
      <c r="T185" s="52"/>
      <c r="AT185" s="16" t="s">
        <v>196</v>
      </c>
      <c r="AU185" s="16" t="s">
        <v>86</v>
      </c>
    </row>
    <row r="186" spans="2:65" s="1" customFormat="1" ht="33" customHeight="1">
      <c r="B186" s="31"/>
      <c r="C186" s="127" t="s">
        <v>351</v>
      </c>
      <c r="D186" s="127" t="s">
        <v>189</v>
      </c>
      <c r="E186" s="128" t="s">
        <v>2957</v>
      </c>
      <c r="F186" s="129" t="s">
        <v>2958</v>
      </c>
      <c r="G186" s="130" t="s">
        <v>320</v>
      </c>
      <c r="H186" s="131">
        <v>2</v>
      </c>
      <c r="I186" s="132"/>
      <c r="J186" s="133">
        <f>ROUND(I186*H186,2)</f>
        <v>0</v>
      </c>
      <c r="K186" s="129" t="s">
        <v>193</v>
      </c>
      <c r="L186" s="31"/>
      <c r="M186" s="134" t="s">
        <v>19</v>
      </c>
      <c r="N186" s="135" t="s">
        <v>47</v>
      </c>
      <c r="P186" s="136">
        <f>O186*H186</f>
        <v>0</v>
      </c>
      <c r="Q186" s="136">
        <v>0</v>
      </c>
      <c r="R186" s="136">
        <f>Q186*H186</f>
        <v>0</v>
      </c>
      <c r="S186" s="136">
        <v>8.0000000000000007E-5</v>
      </c>
      <c r="T186" s="137">
        <f>S186*H186</f>
        <v>1.6000000000000001E-4</v>
      </c>
      <c r="AR186" s="138" t="s">
        <v>298</v>
      </c>
      <c r="AT186" s="138" t="s">
        <v>189</v>
      </c>
      <c r="AU186" s="138" t="s">
        <v>86</v>
      </c>
      <c r="AY186" s="16" t="s">
        <v>187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84</v>
      </c>
      <c r="BK186" s="139">
        <f>ROUND(I186*H186,2)</f>
        <v>0</v>
      </c>
      <c r="BL186" s="16" t="s">
        <v>298</v>
      </c>
      <c r="BM186" s="138" t="s">
        <v>2959</v>
      </c>
    </row>
    <row r="187" spans="2:65" s="1" customFormat="1" ht="28.8">
      <c r="B187" s="31"/>
      <c r="D187" s="140" t="s">
        <v>196</v>
      </c>
      <c r="F187" s="141" t="s">
        <v>2960</v>
      </c>
      <c r="I187" s="142"/>
      <c r="L187" s="31"/>
      <c r="M187" s="143"/>
      <c r="T187" s="52"/>
      <c r="AT187" s="16" t="s">
        <v>196</v>
      </c>
      <c r="AU187" s="16" t="s">
        <v>86</v>
      </c>
    </row>
    <row r="188" spans="2:65" s="1" customFormat="1">
      <c r="B188" s="31"/>
      <c r="D188" s="144" t="s">
        <v>198</v>
      </c>
      <c r="F188" s="145" t="s">
        <v>2961</v>
      </c>
      <c r="I188" s="142"/>
      <c r="L188" s="31"/>
      <c r="M188" s="143"/>
      <c r="T188" s="52"/>
      <c r="AT188" s="16" t="s">
        <v>198</v>
      </c>
      <c r="AU188" s="16" t="s">
        <v>86</v>
      </c>
    </row>
    <row r="189" spans="2:65" s="12" customFormat="1">
      <c r="B189" s="146"/>
      <c r="D189" s="140" t="s">
        <v>200</v>
      </c>
      <c r="E189" s="147" t="s">
        <v>19</v>
      </c>
      <c r="F189" s="148" t="s">
        <v>86</v>
      </c>
      <c r="H189" s="149">
        <v>2</v>
      </c>
      <c r="I189" s="150"/>
      <c r="L189" s="146"/>
      <c r="M189" s="151"/>
      <c r="T189" s="152"/>
      <c r="AT189" s="147" t="s">
        <v>200</v>
      </c>
      <c r="AU189" s="147" t="s">
        <v>86</v>
      </c>
      <c r="AV189" s="12" t="s">
        <v>86</v>
      </c>
      <c r="AW189" s="12" t="s">
        <v>37</v>
      </c>
      <c r="AX189" s="12" t="s">
        <v>84</v>
      </c>
      <c r="AY189" s="147" t="s">
        <v>187</v>
      </c>
    </row>
    <row r="190" spans="2:65" s="1" customFormat="1" ht="33" customHeight="1">
      <c r="B190" s="31"/>
      <c r="C190" s="127" t="s">
        <v>358</v>
      </c>
      <c r="D190" s="127" t="s">
        <v>189</v>
      </c>
      <c r="E190" s="128" t="s">
        <v>2962</v>
      </c>
      <c r="F190" s="129" t="s">
        <v>2963</v>
      </c>
      <c r="G190" s="130" t="s">
        <v>320</v>
      </c>
      <c r="H190" s="131">
        <v>2</v>
      </c>
      <c r="I190" s="132"/>
      <c r="J190" s="133">
        <f>ROUND(I190*H190,2)</f>
        <v>0</v>
      </c>
      <c r="K190" s="129" t="s">
        <v>193</v>
      </c>
      <c r="L190" s="31"/>
      <c r="M190" s="134" t="s">
        <v>19</v>
      </c>
      <c r="N190" s="135" t="s">
        <v>47</v>
      </c>
      <c r="P190" s="136">
        <f>O190*H190</f>
        <v>0</v>
      </c>
      <c r="Q190" s="136">
        <v>0</v>
      </c>
      <c r="R190" s="136">
        <f>Q190*H190</f>
        <v>0</v>
      </c>
      <c r="S190" s="136">
        <v>8.0000000000000007E-5</v>
      </c>
      <c r="T190" s="137">
        <f>S190*H190</f>
        <v>1.6000000000000001E-4</v>
      </c>
      <c r="AR190" s="138" t="s">
        <v>298</v>
      </c>
      <c r="AT190" s="138" t="s">
        <v>189</v>
      </c>
      <c r="AU190" s="138" t="s">
        <v>86</v>
      </c>
      <c r="AY190" s="16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84</v>
      </c>
      <c r="BK190" s="139">
        <f>ROUND(I190*H190,2)</f>
        <v>0</v>
      </c>
      <c r="BL190" s="16" t="s">
        <v>298</v>
      </c>
      <c r="BM190" s="138" t="s">
        <v>2964</v>
      </c>
    </row>
    <row r="191" spans="2:65" s="1" customFormat="1" ht="28.8">
      <c r="B191" s="31"/>
      <c r="D191" s="140" t="s">
        <v>196</v>
      </c>
      <c r="F191" s="141" t="s">
        <v>2965</v>
      </c>
      <c r="I191" s="142"/>
      <c r="L191" s="31"/>
      <c r="M191" s="143"/>
      <c r="T191" s="52"/>
      <c r="AT191" s="16" t="s">
        <v>196</v>
      </c>
      <c r="AU191" s="16" t="s">
        <v>86</v>
      </c>
    </row>
    <row r="192" spans="2:65" s="1" customFormat="1">
      <c r="B192" s="31"/>
      <c r="D192" s="144" t="s">
        <v>198</v>
      </c>
      <c r="F192" s="145" t="s">
        <v>2966</v>
      </c>
      <c r="I192" s="142"/>
      <c r="L192" s="31"/>
      <c r="M192" s="143"/>
      <c r="T192" s="52"/>
      <c r="AT192" s="16" t="s">
        <v>198</v>
      </c>
      <c r="AU192" s="16" t="s">
        <v>86</v>
      </c>
    </row>
    <row r="193" spans="2:65" s="12" customFormat="1">
      <c r="B193" s="146"/>
      <c r="D193" s="140" t="s">
        <v>200</v>
      </c>
      <c r="E193" s="147" t="s">
        <v>19</v>
      </c>
      <c r="F193" s="148" t="s">
        <v>86</v>
      </c>
      <c r="H193" s="149">
        <v>2</v>
      </c>
      <c r="I193" s="150"/>
      <c r="L193" s="146"/>
      <c r="M193" s="151"/>
      <c r="T193" s="152"/>
      <c r="AT193" s="147" t="s">
        <v>200</v>
      </c>
      <c r="AU193" s="147" t="s">
        <v>86</v>
      </c>
      <c r="AV193" s="12" t="s">
        <v>86</v>
      </c>
      <c r="AW193" s="12" t="s">
        <v>37</v>
      </c>
      <c r="AX193" s="12" t="s">
        <v>84</v>
      </c>
      <c r="AY193" s="147" t="s">
        <v>187</v>
      </c>
    </row>
    <row r="194" spans="2:65" s="1" customFormat="1" ht="33" customHeight="1">
      <c r="B194" s="31"/>
      <c r="C194" s="127" t="s">
        <v>365</v>
      </c>
      <c r="D194" s="127" t="s">
        <v>189</v>
      </c>
      <c r="E194" s="128" t="s">
        <v>2967</v>
      </c>
      <c r="F194" s="129" t="s">
        <v>2968</v>
      </c>
      <c r="G194" s="130" t="s">
        <v>320</v>
      </c>
      <c r="H194" s="131">
        <v>1</v>
      </c>
      <c r="I194" s="132"/>
      <c r="J194" s="133">
        <f>ROUND(I194*H194,2)</f>
        <v>0</v>
      </c>
      <c r="K194" s="129" t="s">
        <v>193</v>
      </c>
      <c r="L194" s="31"/>
      <c r="M194" s="134" t="s">
        <v>19</v>
      </c>
      <c r="N194" s="135" t="s">
        <v>47</v>
      </c>
      <c r="P194" s="136">
        <f>O194*H194</f>
        <v>0</v>
      </c>
      <c r="Q194" s="136">
        <v>0</v>
      </c>
      <c r="R194" s="136">
        <f>Q194*H194</f>
        <v>0</v>
      </c>
      <c r="S194" s="136">
        <v>5.0000000000000002E-5</v>
      </c>
      <c r="T194" s="137">
        <f>S194*H194</f>
        <v>5.0000000000000002E-5</v>
      </c>
      <c r="AR194" s="138" t="s">
        <v>298</v>
      </c>
      <c r="AT194" s="138" t="s">
        <v>189</v>
      </c>
      <c r="AU194" s="138" t="s">
        <v>86</v>
      </c>
      <c r="AY194" s="16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84</v>
      </c>
      <c r="BK194" s="139">
        <f>ROUND(I194*H194,2)</f>
        <v>0</v>
      </c>
      <c r="BL194" s="16" t="s">
        <v>298</v>
      </c>
      <c r="BM194" s="138" t="s">
        <v>2969</v>
      </c>
    </row>
    <row r="195" spans="2:65" s="1" customFormat="1" ht="28.8">
      <c r="B195" s="31"/>
      <c r="D195" s="140" t="s">
        <v>196</v>
      </c>
      <c r="F195" s="141" t="s">
        <v>2970</v>
      </c>
      <c r="I195" s="142"/>
      <c r="L195" s="31"/>
      <c r="M195" s="143"/>
      <c r="T195" s="52"/>
      <c r="AT195" s="16" t="s">
        <v>196</v>
      </c>
      <c r="AU195" s="16" t="s">
        <v>86</v>
      </c>
    </row>
    <row r="196" spans="2:65" s="1" customFormat="1">
      <c r="B196" s="31"/>
      <c r="D196" s="144" t="s">
        <v>198</v>
      </c>
      <c r="F196" s="145" t="s">
        <v>2971</v>
      </c>
      <c r="I196" s="142"/>
      <c r="L196" s="31"/>
      <c r="M196" s="143"/>
      <c r="T196" s="52"/>
      <c r="AT196" s="16" t="s">
        <v>198</v>
      </c>
      <c r="AU196" s="16" t="s">
        <v>86</v>
      </c>
    </row>
    <row r="197" spans="2:65" s="12" customFormat="1">
      <c r="B197" s="146"/>
      <c r="D197" s="140" t="s">
        <v>200</v>
      </c>
      <c r="E197" s="147" t="s">
        <v>19</v>
      </c>
      <c r="F197" s="148" t="s">
        <v>84</v>
      </c>
      <c r="H197" s="149">
        <v>1</v>
      </c>
      <c r="I197" s="150"/>
      <c r="L197" s="146"/>
      <c r="M197" s="151"/>
      <c r="T197" s="152"/>
      <c r="AT197" s="147" t="s">
        <v>200</v>
      </c>
      <c r="AU197" s="147" t="s">
        <v>86</v>
      </c>
      <c r="AV197" s="12" t="s">
        <v>86</v>
      </c>
      <c r="AW197" s="12" t="s">
        <v>37</v>
      </c>
      <c r="AX197" s="12" t="s">
        <v>84</v>
      </c>
      <c r="AY197" s="147" t="s">
        <v>187</v>
      </c>
    </row>
    <row r="198" spans="2:65" s="1" customFormat="1" ht="33" customHeight="1">
      <c r="B198" s="31"/>
      <c r="C198" s="127" t="s">
        <v>372</v>
      </c>
      <c r="D198" s="127" t="s">
        <v>189</v>
      </c>
      <c r="E198" s="128" t="s">
        <v>2972</v>
      </c>
      <c r="F198" s="129" t="s">
        <v>2973</v>
      </c>
      <c r="G198" s="130" t="s">
        <v>320</v>
      </c>
      <c r="H198" s="131">
        <v>3</v>
      </c>
      <c r="I198" s="132"/>
      <c r="J198" s="133">
        <f>ROUND(I198*H198,2)</f>
        <v>0</v>
      </c>
      <c r="K198" s="129" t="s">
        <v>193</v>
      </c>
      <c r="L198" s="31"/>
      <c r="M198" s="134" t="s">
        <v>19</v>
      </c>
      <c r="N198" s="135" t="s">
        <v>47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298</v>
      </c>
      <c r="AT198" s="138" t="s">
        <v>189</v>
      </c>
      <c r="AU198" s="138" t="s">
        <v>86</v>
      </c>
      <c r="AY198" s="16" t="s">
        <v>187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84</v>
      </c>
      <c r="BK198" s="139">
        <f>ROUND(I198*H198,2)</f>
        <v>0</v>
      </c>
      <c r="BL198" s="16" t="s">
        <v>298</v>
      </c>
      <c r="BM198" s="138" t="s">
        <v>2974</v>
      </c>
    </row>
    <row r="199" spans="2:65" s="1" customFormat="1" ht="19.2">
      <c r="B199" s="31"/>
      <c r="D199" s="140" t="s">
        <v>196</v>
      </c>
      <c r="F199" s="141" t="s">
        <v>2975</v>
      </c>
      <c r="I199" s="142"/>
      <c r="L199" s="31"/>
      <c r="M199" s="143"/>
      <c r="T199" s="52"/>
      <c r="AT199" s="16" t="s">
        <v>196</v>
      </c>
      <c r="AU199" s="16" t="s">
        <v>86</v>
      </c>
    </row>
    <row r="200" spans="2:65" s="1" customFormat="1">
      <c r="B200" s="31"/>
      <c r="D200" s="144" t="s">
        <v>198</v>
      </c>
      <c r="F200" s="145" t="s">
        <v>2976</v>
      </c>
      <c r="I200" s="142"/>
      <c r="L200" s="31"/>
      <c r="M200" s="143"/>
      <c r="T200" s="52"/>
      <c r="AT200" s="16" t="s">
        <v>198</v>
      </c>
      <c r="AU200" s="16" t="s">
        <v>86</v>
      </c>
    </row>
    <row r="201" spans="2:65" s="12" customFormat="1">
      <c r="B201" s="146"/>
      <c r="D201" s="140" t="s">
        <v>200</v>
      </c>
      <c r="E201" s="147" t="s">
        <v>19</v>
      </c>
      <c r="F201" s="148" t="s">
        <v>209</v>
      </c>
      <c r="H201" s="149">
        <v>3</v>
      </c>
      <c r="I201" s="150"/>
      <c r="L201" s="146"/>
      <c r="M201" s="151"/>
      <c r="T201" s="152"/>
      <c r="AT201" s="147" t="s">
        <v>200</v>
      </c>
      <c r="AU201" s="147" t="s">
        <v>86</v>
      </c>
      <c r="AV201" s="12" t="s">
        <v>86</v>
      </c>
      <c r="AW201" s="12" t="s">
        <v>37</v>
      </c>
      <c r="AX201" s="12" t="s">
        <v>84</v>
      </c>
      <c r="AY201" s="147" t="s">
        <v>187</v>
      </c>
    </row>
    <row r="202" spans="2:65" s="1" customFormat="1" ht="21.75" customHeight="1">
      <c r="B202" s="31"/>
      <c r="C202" s="160" t="s">
        <v>380</v>
      </c>
      <c r="D202" s="160" t="s">
        <v>267</v>
      </c>
      <c r="E202" s="161" t="s">
        <v>2977</v>
      </c>
      <c r="F202" s="162" t="s">
        <v>2978</v>
      </c>
      <c r="G202" s="163" t="s">
        <v>320</v>
      </c>
      <c r="H202" s="164">
        <v>3</v>
      </c>
      <c r="I202" s="165"/>
      <c r="J202" s="166">
        <f>ROUND(I202*H202,2)</f>
        <v>0</v>
      </c>
      <c r="K202" s="162" t="s">
        <v>19</v>
      </c>
      <c r="L202" s="167"/>
      <c r="M202" s="168" t="s">
        <v>19</v>
      </c>
      <c r="N202" s="169" t="s">
        <v>47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394</v>
      </c>
      <c r="AT202" s="138" t="s">
        <v>267</v>
      </c>
      <c r="AU202" s="138" t="s">
        <v>86</v>
      </c>
      <c r="AY202" s="16" t="s">
        <v>187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84</v>
      </c>
      <c r="BK202" s="139">
        <f>ROUND(I202*H202,2)</f>
        <v>0</v>
      </c>
      <c r="BL202" s="16" t="s">
        <v>298</v>
      </c>
      <c r="BM202" s="138" t="s">
        <v>2979</v>
      </c>
    </row>
    <row r="203" spans="2:65" s="1" customFormat="1">
      <c r="B203" s="31"/>
      <c r="D203" s="140" t="s">
        <v>196</v>
      </c>
      <c r="F203" s="141" t="s">
        <v>2980</v>
      </c>
      <c r="I203" s="142"/>
      <c r="L203" s="31"/>
      <c r="M203" s="143"/>
      <c r="T203" s="52"/>
      <c r="AT203" s="16" t="s">
        <v>196</v>
      </c>
      <c r="AU203" s="16" t="s">
        <v>86</v>
      </c>
    </row>
    <row r="204" spans="2:65" s="1" customFormat="1" ht="33" customHeight="1">
      <c r="B204" s="31"/>
      <c r="C204" s="127" t="s">
        <v>388</v>
      </c>
      <c r="D204" s="127" t="s">
        <v>189</v>
      </c>
      <c r="E204" s="128" t="s">
        <v>2981</v>
      </c>
      <c r="F204" s="129" t="s">
        <v>2982</v>
      </c>
      <c r="G204" s="130" t="s">
        <v>320</v>
      </c>
      <c r="H204" s="131">
        <v>1</v>
      </c>
      <c r="I204" s="132"/>
      <c r="J204" s="133">
        <f>ROUND(I204*H204,2)</f>
        <v>0</v>
      </c>
      <c r="K204" s="129" t="s">
        <v>193</v>
      </c>
      <c r="L204" s="31"/>
      <c r="M204" s="134" t="s">
        <v>19</v>
      </c>
      <c r="N204" s="135" t="s">
        <v>47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298</v>
      </c>
      <c r="AT204" s="138" t="s">
        <v>189</v>
      </c>
      <c r="AU204" s="138" t="s">
        <v>86</v>
      </c>
      <c r="AY204" s="16" t="s">
        <v>187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84</v>
      </c>
      <c r="BK204" s="139">
        <f>ROUND(I204*H204,2)</f>
        <v>0</v>
      </c>
      <c r="BL204" s="16" t="s">
        <v>298</v>
      </c>
      <c r="BM204" s="138" t="s">
        <v>2983</v>
      </c>
    </row>
    <row r="205" spans="2:65" s="1" customFormat="1" ht="19.2">
      <c r="B205" s="31"/>
      <c r="D205" s="140" t="s">
        <v>196</v>
      </c>
      <c r="F205" s="141" t="s">
        <v>2984</v>
      </c>
      <c r="I205" s="142"/>
      <c r="L205" s="31"/>
      <c r="M205" s="143"/>
      <c r="T205" s="52"/>
      <c r="AT205" s="16" t="s">
        <v>196</v>
      </c>
      <c r="AU205" s="16" t="s">
        <v>86</v>
      </c>
    </row>
    <row r="206" spans="2:65" s="1" customFormat="1">
      <c r="B206" s="31"/>
      <c r="D206" s="144" t="s">
        <v>198</v>
      </c>
      <c r="F206" s="145" t="s">
        <v>2985</v>
      </c>
      <c r="I206" s="142"/>
      <c r="L206" s="31"/>
      <c r="M206" s="143"/>
      <c r="T206" s="52"/>
      <c r="AT206" s="16" t="s">
        <v>198</v>
      </c>
      <c r="AU206" s="16" t="s">
        <v>86</v>
      </c>
    </row>
    <row r="207" spans="2:65" s="12" customFormat="1">
      <c r="B207" s="146"/>
      <c r="D207" s="140" t="s">
        <v>200</v>
      </c>
      <c r="E207" s="147" t="s">
        <v>19</v>
      </c>
      <c r="F207" s="148" t="s">
        <v>84</v>
      </c>
      <c r="H207" s="149">
        <v>1</v>
      </c>
      <c r="I207" s="150"/>
      <c r="L207" s="146"/>
      <c r="M207" s="151"/>
      <c r="T207" s="152"/>
      <c r="AT207" s="147" t="s">
        <v>200</v>
      </c>
      <c r="AU207" s="147" t="s">
        <v>86</v>
      </c>
      <c r="AV207" s="12" t="s">
        <v>86</v>
      </c>
      <c r="AW207" s="12" t="s">
        <v>37</v>
      </c>
      <c r="AX207" s="12" t="s">
        <v>84</v>
      </c>
      <c r="AY207" s="147" t="s">
        <v>187</v>
      </c>
    </row>
    <row r="208" spans="2:65" s="1" customFormat="1" ht="24.15" customHeight="1">
      <c r="B208" s="31"/>
      <c r="C208" s="160" t="s">
        <v>394</v>
      </c>
      <c r="D208" s="160" t="s">
        <v>267</v>
      </c>
      <c r="E208" s="161" t="s">
        <v>2986</v>
      </c>
      <c r="F208" s="162" t="s">
        <v>2987</v>
      </c>
      <c r="G208" s="163" t="s">
        <v>320</v>
      </c>
      <c r="H208" s="164">
        <v>1</v>
      </c>
      <c r="I208" s="165"/>
      <c r="J208" s="166">
        <f>ROUND(I208*H208,2)</f>
        <v>0</v>
      </c>
      <c r="K208" s="162" t="s">
        <v>19</v>
      </c>
      <c r="L208" s="167"/>
      <c r="M208" s="168" t="s">
        <v>19</v>
      </c>
      <c r="N208" s="169" t="s">
        <v>47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394</v>
      </c>
      <c r="AT208" s="138" t="s">
        <v>267</v>
      </c>
      <c r="AU208" s="138" t="s">
        <v>86</v>
      </c>
      <c r="AY208" s="16" t="s">
        <v>187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84</v>
      </c>
      <c r="BK208" s="139">
        <f>ROUND(I208*H208,2)</f>
        <v>0</v>
      </c>
      <c r="BL208" s="16" t="s">
        <v>298</v>
      </c>
      <c r="BM208" s="138" t="s">
        <v>2988</v>
      </c>
    </row>
    <row r="209" spans="2:65" s="1" customFormat="1">
      <c r="B209" s="31"/>
      <c r="D209" s="140" t="s">
        <v>196</v>
      </c>
      <c r="F209" s="141" t="s">
        <v>2989</v>
      </c>
      <c r="I209" s="142"/>
      <c r="L209" s="31"/>
      <c r="M209" s="143"/>
      <c r="T209" s="52"/>
      <c r="AT209" s="16" t="s">
        <v>196</v>
      </c>
      <c r="AU209" s="16" t="s">
        <v>86</v>
      </c>
    </row>
    <row r="210" spans="2:65" s="1" customFormat="1" ht="24.15" customHeight="1">
      <c r="B210" s="31"/>
      <c r="C210" s="127" t="s">
        <v>400</v>
      </c>
      <c r="D210" s="127" t="s">
        <v>189</v>
      </c>
      <c r="E210" s="128" t="s">
        <v>1636</v>
      </c>
      <c r="F210" s="129" t="s">
        <v>1637</v>
      </c>
      <c r="G210" s="130" t="s">
        <v>320</v>
      </c>
      <c r="H210" s="131">
        <v>3</v>
      </c>
      <c r="I210" s="132"/>
      <c r="J210" s="133">
        <f>ROUND(I210*H210,2)</f>
        <v>0</v>
      </c>
      <c r="K210" s="129" t="s">
        <v>193</v>
      </c>
      <c r="L210" s="31"/>
      <c r="M210" s="134" t="s">
        <v>19</v>
      </c>
      <c r="N210" s="135" t="s">
        <v>47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298</v>
      </c>
      <c r="AT210" s="138" t="s">
        <v>189</v>
      </c>
      <c r="AU210" s="138" t="s">
        <v>86</v>
      </c>
      <c r="AY210" s="16" t="s">
        <v>187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84</v>
      </c>
      <c r="BK210" s="139">
        <f>ROUND(I210*H210,2)</f>
        <v>0</v>
      </c>
      <c r="BL210" s="16" t="s">
        <v>298</v>
      </c>
      <c r="BM210" s="138" t="s">
        <v>2990</v>
      </c>
    </row>
    <row r="211" spans="2:65" s="1" customFormat="1" ht="19.2">
      <c r="B211" s="31"/>
      <c r="D211" s="140" t="s">
        <v>196</v>
      </c>
      <c r="F211" s="141" t="s">
        <v>1639</v>
      </c>
      <c r="I211" s="142"/>
      <c r="L211" s="31"/>
      <c r="M211" s="143"/>
      <c r="T211" s="52"/>
      <c r="AT211" s="16" t="s">
        <v>196</v>
      </c>
      <c r="AU211" s="16" t="s">
        <v>86</v>
      </c>
    </row>
    <row r="212" spans="2:65" s="1" customFormat="1">
      <c r="B212" s="31"/>
      <c r="D212" s="144" t="s">
        <v>198</v>
      </c>
      <c r="F212" s="145" t="s">
        <v>1640</v>
      </c>
      <c r="I212" s="142"/>
      <c r="L212" s="31"/>
      <c r="M212" s="143"/>
      <c r="T212" s="52"/>
      <c r="AT212" s="16" t="s">
        <v>198</v>
      </c>
      <c r="AU212" s="16" t="s">
        <v>86</v>
      </c>
    </row>
    <row r="213" spans="2:65" s="12" customFormat="1">
      <c r="B213" s="146"/>
      <c r="D213" s="140" t="s">
        <v>200</v>
      </c>
      <c r="E213" s="147" t="s">
        <v>19</v>
      </c>
      <c r="F213" s="148" t="s">
        <v>1609</v>
      </c>
      <c r="H213" s="149">
        <v>3</v>
      </c>
      <c r="I213" s="150"/>
      <c r="L213" s="146"/>
      <c r="M213" s="151"/>
      <c r="T213" s="152"/>
      <c r="AT213" s="147" t="s">
        <v>200</v>
      </c>
      <c r="AU213" s="147" t="s">
        <v>86</v>
      </c>
      <c r="AV213" s="12" t="s">
        <v>86</v>
      </c>
      <c r="AW213" s="12" t="s">
        <v>37</v>
      </c>
      <c r="AX213" s="12" t="s">
        <v>84</v>
      </c>
      <c r="AY213" s="147" t="s">
        <v>187</v>
      </c>
    </row>
    <row r="214" spans="2:65" s="1" customFormat="1" ht="24.15" customHeight="1">
      <c r="B214" s="31"/>
      <c r="C214" s="160" t="s">
        <v>406</v>
      </c>
      <c r="D214" s="160" t="s">
        <v>267</v>
      </c>
      <c r="E214" s="161" t="s">
        <v>2991</v>
      </c>
      <c r="F214" s="162" t="s">
        <v>2992</v>
      </c>
      <c r="G214" s="163" t="s">
        <v>320</v>
      </c>
      <c r="H214" s="164">
        <v>3</v>
      </c>
      <c r="I214" s="165"/>
      <c r="J214" s="166">
        <f>ROUND(I214*H214,2)</f>
        <v>0</v>
      </c>
      <c r="K214" s="162" t="s">
        <v>193</v>
      </c>
      <c r="L214" s="167"/>
      <c r="M214" s="168" t="s">
        <v>19</v>
      </c>
      <c r="N214" s="169" t="s">
        <v>47</v>
      </c>
      <c r="P214" s="136">
        <f>O214*H214</f>
        <v>0</v>
      </c>
      <c r="Q214" s="136">
        <v>4.0000000000000002E-4</v>
      </c>
      <c r="R214" s="136">
        <f>Q214*H214</f>
        <v>1.2000000000000001E-3</v>
      </c>
      <c r="S214" s="136">
        <v>0</v>
      </c>
      <c r="T214" s="137">
        <f>S214*H214</f>
        <v>0</v>
      </c>
      <c r="AR214" s="138" t="s">
        <v>394</v>
      </c>
      <c r="AT214" s="138" t="s">
        <v>267</v>
      </c>
      <c r="AU214" s="138" t="s">
        <v>86</v>
      </c>
      <c r="AY214" s="16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84</v>
      </c>
      <c r="BK214" s="139">
        <f>ROUND(I214*H214,2)</f>
        <v>0</v>
      </c>
      <c r="BL214" s="16" t="s">
        <v>298</v>
      </c>
      <c r="BM214" s="138" t="s">
        <v>2993</v>
      </c>
    </row>
    <row r="215" spans="2:65" s="1" customFormat="1" ht="19.2">
      <c r="B215" s="31"/>
      <c r="D215" s="140" t="s">
        <v>196</v>
      </c>
      <c r="F215" s="141" t="s">
        <v>2992</v>
      </c>
      <c r="I215" s="142"/>
      <c r="L215" s="31"/>
      <c r="M215" s="143"/>
      <c r="T215" s="52"/>
      <c r="AT215" s="16" t="s">
        <v>196</v>
      </c>
      <c r="AU215" s="16" t="s">
        <v>86</v>
      </c>
    </row>
    <row r="216" spans="2:65" s="1" customFormat="1" ht="24.15" customHeight="1">
      <c r="B216" s="31"/>
      <c r="C216" s="127" t="s">
        <v>413</v>
      </c>
      <c r="D216" s="127" t="s">
        <v>189</v>
      </c>
      <c r="E216" s="128" t="s">
        <v>2994</v>
      </c>
      <c r="F216" s="129" t="s">
        <v>2995</v>
      </c>
      <c r="G216" s="130" t="s">
        <v>320</v>
      </c>
      <c r="H216" s="131">
        <v>2</v>
      </c>
      <c r="I216" s="132"/>
      <c r="J216" s="133">
        <f>ROUND(I216*H216,2)</f>
        <v>0</v>
      </c>
      <c r="K216" s="129" t="s">
        <v>193</v>
      </c>
      <c r="L216" s="31"/>
      <c r="M216" s="134" t="s">
        <v>19</v>
      </c>
      <c r="N216" s="135" t="s">
        <v>47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298</v>
      </c>
      <c r="AT216" s="138" t="s">
        <v>189</v>
      </c>
      <c r="AU216" s="138" t="s">
        <v>86</v>
      </c>
      <c r="AY216" s="16" t="s">
        <v>187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84</v>
      </c>
      <c r="BK216" s="139">
        <f>ROUND(I216*H216,2)</f>
        <v>0</v>
      </c>
      <c r="BL216" s="16" t="s">
        <v>298</v>
      </c>
      <c r="BM216" s="138" t="s">
        <v>2996</v>
      </c>
    </row>
    <row r="217" spans="2:65" s="1" customFormat="1" ht="19.2">
      <c r="B217" s="31"/>
      <c r="D217" s="140" t="s">
        <v>196</v>
      </c>
      <c r="F217" s="141" t="s">
        <v>2997</v>
      </c>
      <c r="I217" s="142"/>
      <c r="L217" s="31"/>
      <c r="M217" s="143"/>
      <c r="T217" s="52"/>
      <c r="AT217" s="16" t="s">
        <v>196</v>
      </c>
      <c r="AU217" s="16" t="s">
        <v>86</v>
      </c>
    </row>
    <row r="218" spans="2:65" s="1" customFormat="1">
      <c r="B218" s="31"/>
      <c r="D218" s="144" t="s">
        <v>198</v>
      </c>
      <c r="F218" s="145" t="s">
        <v>2998</v>
      </c>
      <c r="I218" s="142"/>
      <c r="L218" s="31"/>
      <c r="M218" s="143"/>
      <c r="T218" s="52"/>
      <c r="AT218" s="16" t="s">
        <v>198</v>
      </c>
      <c r="AU218" s="16" t="s">
        <v>86</v>
      </c>
    </row>
    <row r="219" spans="2:65" s="12" customFormat="1">
      <c r="B219" s="146"/>
      <c r="D219" s="140" t="s">
        <v>200</v>
      </c>
      <c r="E219" s="147" t="s">
        <v>19</v>
      </c>
      <c r="F219" s="148" t="s">
        <v>2999</v>
      </c>
      <c r="H219" s="149">
        <v>2</v>
      </c>
      <c r="I219" s="150"/>
      <c r="L219" s="146"/>
      <c r="M219" s="151"/>
      <c r="T219" s="152"/>
      <c r="AT219" s="147" t="s">
        <v>200</v>
      </c>
      <c r="AU219" s="147" t="s">
        <v>86</v>
      </c>
      <c r="AV219" s="12" t="s">
        <v>86</v>
      </c>
      <c r="AW219" s="12" t="s">
        <v>37</v>
      </c>
      <c r="AX219" s="12" t="s">
        <v>84</v>
      </c>
      <c r="AY219" s="147" t="s">
        <v>187</v>
      </c>
    </row>
    <row r="220" spans="2:65" s="1" customFormat="1" ht="24.15" customHeight="1">
      <c r="B220" s="31"/>
      <c r="C220" s="160" t="s">
        <v>421</v>
      </c>
      <c r="D220" s="160" t="s">
        <v>267</v>
      </c>
      <c r="E220" s="161" t="s">
        <v>3000</v>
      </c>
      <c r="F220" s="162" t="s">
        <v>3001</v>
      </c>
      <c r="G220" s="163" t="s">
        <v>320</v>
      </c>
      <c r="H220" s="164">
        <v>2</v>
      </c>
      <c r="I220" s="165"/>
      <c r="J220" s="166">
        <f>ROUND(I220*H220,2)</f>
        <v>0</v>
      </c>
      <c r="K220" s="162" t="s">
        <v>193</v>
      </c>
      <c r="L220" s="167"/>
      <c r="M220" s="168" t="s">
        <v>19</v>
      </c>
      <c r="N220" s="169" t="s">
        <v>47</v>
      </c>
      <c r="P220" s="136">
        <f>O220*H220</f>
        <v>0</v>
      </c>
      <c r="Q220" s="136">
        <v>8.0000000000000004E-4</v>
      </c>
      <c r="R220" s="136">
        <f>Q220*H220</f>
        <v>1.6000000000000001E-3</v>
      </c>
      <c r="S220" s="136">
        <v>0</v>
      </c>
      <c r="T220" s="137">
        <f>S220*H220</f>
        <v>0</v>
      </c>
      <c r="AR220" s="138" t="s">
        <v>394</v>
      </c>
      <c r="AT220" s="138" t="s">
        <v>267</v>
      </c>
      <c r="AU220" s="138" t="s">
        <v>86</v>
      </c>
      <c r="AY220" s="16" t="s">
        <v>187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84</v>
      </c>
      <c r="BK220" s="139">
        <f>ROUND(I220*H220,2)</f>
        <v>0</v>
      </c>
      <c r="BL220" s="16" t="s">
        <v>298</v>
      </c>
      <c r="BM220" s="138" t="s">
        <v>3002</v>
      </c>
    </row>
    <row r="221" spans="2:65" s="1" customFormat="1" ht="19.2">
      <c r="B221" s="31"/>
      <c r="D221" s="140" t="s">
        <v>196</v>
      </c>
      <c r="F221" s="141" t="s">
        <v>3001</v>
      </c>
      <c r="I221" s="142"/>
      <c r="L221" s="31"/>
      <c r="M221" s="143"/>
      <c r="T221" s="52"/>
      <c r="AT221" s="16" t="s">
        <v>196</v>
      </c>
      <c r="AU221" s="16" t="s">
        <v>86</v>
      </c>
    </row>
    <row r="222" spans="2:65" s="1" customFormat="1" ht="24.15" customHeight="1">
      <c r="B222" s="31"/>
      <c r="C222" s="127" t="s">
        <v>427</v>
      </c>
      <c r="D222" s="127" t="s">
        <v>189</v>
      </c>
      <c r="E222" s="128" t="s">
        <v>1644</v>
      </c>
      <c r="F222" s="129" t="s">
        <v>1645</v>
      </c>
      <c r="G222" s="130" t="s">
        <v>320</v>
      </c>
      <c r="H222" s="131">
        <v>3</v>
      </c>
      <c r="I222" s="132"/>
      <c r="J222" s="133">
        <f>ROUND(I222*H222,2)</f>
        <v>0</v>
      </c>
      <c r="K222" s="129" t="s">
        <v>193</v>
      </c>
      <c r="L222" s="31"/>
      <c r="M222" s="134" t="s">
        <v>19</v>
      </c>
      <c r="N222" s="135" t="s">
        <v>47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298</v>
      </c>
      <c r="AT222" s="138" t="s">
        <v>189</v>
      </c>
      <c r="AU222" s="138" t="s">
        <v>86</v>
      </c>
      <c r="AY222" s="16" t="s">
        <v>187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84</v>
      </c>
      <c r="BK222" s="139">
        <f>ROUND(I222*H222,2)</f>
        <v>0</v>
      </c>
      <c r="BL222" s="16" t="s">
        <v>298</v>
      </c>
      <c r="BM222" s="138" t="s">
        <v>3003</v>
      </c>
    </row>
    <row r="223" spans="2:65" s="1" customFormat="1" ht="19.2">
      <c r="B223" s="31"/>
      <c r="D223" s="140" t="s">
        <v>196</v>
      </c>
      <c r="F223" s="141" t="s">
        <v>1647</v>
      </c>
      <c r="I223" s="142"/>
      <c r="L223" s="31"/>
      <c r="M223" s="143"/>
      <c r="T223" s="52"/>
      <c r="AT223" s="16" t="s">
        <v>196</v>
      </c>
      <c r="AU223" s="16" t="s">
        <v>86</v>
      </c>
    </row>
    <row r="224" spans="2:65" s="1" customFormat="1">
      <c r="B224" s="31"/>
      <c r="D224" s="144" t="s">
        <v>198</v>
      </c>
      <c r="F224" s="145" t="s">
        <v>1648</v>
      </c>
      <c r="I224" s="142"/>
      <c r="L224" s="31"/>
      <c r="M224" s="143"/>
      <c r="T224" s="52"/>
      <c r="AT224" s="16" t="s">
        <v>198</v>
      </c>
      <c r="AU224" s="16" t="s">
        <v>86</v>
      </c>
    </row>
    <row r="225" spans="2:65" s="12" customFormat="1">
      <c r="B225" s="146"/>
      <c r="D225" s="140" t="s">
        <v>200</v>
      </c>
      <c r="E225" s="147" t="s">
        <v>19</v>
      </c>
      <c r="F225" s="148" t="s">
        <v>209</v>
      </c>
      <c r="H225" s="149">
        <v>3</v>
      </c>
      <c r="I225" s="150"/>
      <c r="L225" s="146"/>
      <c r="M225" s="151"/>
      <c r="T225" s="152"/>
      <c r="AT225" s="147" t="s">
        <v>200</v>
      </c>
      <c r="AU225" s="147" t="s">
        <v>86</v>
      </c>
      <c r="AV225" s="12" t="s">
        <v>86</v>
      </c>
      <c r="AW225" s="12" t="s">
        <v>37</v>
      </c>
      <c r="AX225" s="12" t="s">
        <v>84</v>
      </c>
      <c r="AY225" s="147" t="s">
        <v>187</v>
      </c>
    </row>
    <row r="226" spans="2:65" s="1" customFormat="1" ht="24.15" customHeight="1">
      <c r="B226" s="31"/>
      <c r="C226" s="160" t="s">
        <v>431</v>
      </c>
      <c r="D226" s="160" t="s">
        <v>267</v>
      </c>
      <c r="E226" s="161" t="s">
        <v>3004</v>
      </c>
      <c r="F226" s="162" t="s">
        <v>3005</v>
      </c>
      <c r="G226" s="163" t="s">
        <v>320</v>
      </c>
      <c r="H226" s="164">
        <v>2</v>
      </c>
      <c r="I226" s="165"/>
      <c r="J226" s="166">
        <f>ROUND(I226*H226,2)</f>
        <v>0</v>
      </c>
      <c r="K226" s="162" t="s">
        <v>193</v>
      </c>
      <c r="L226" s="167"/>
      <c r="M226" s="168" t="s">
        <v>19</v>
      </c>
      <c r="N226" s="169" t="s">
        <v>47</v>
      </c>
      <c r="P226" s="136">
        <f>O226*H226</f>
        <v>0</v>
      </c>
      <c r="Q226" s="136">
        <v>1.0499999999999999E-3</v>
      </c>
      <c r="R226" s="136">
        <f>Q226*H226</f>
        <v>2.0999999999999999E-3</v>
      </c>
      <c r="S226" s="136">
        <v>0</v>
      </c>
      <c r="T226" s="137">
        <f>S226*H226</f>
        <v>0</v>
      </c>
      <c r="AR226" s="138" t="s">
        <v>394</v>
      </c>
      <c r="AT226" s="138" t="s">
        <v>267</v>
      </c>
      <c r="AU226" s="138" t="s">
        <v>86</v>
      </c>
      <c r="AY226" s="16" t="s">
        <v>187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84</v>
      </c>
      <c r="BK226" s="139">
        <f>ROUND(I226*H226,2)</f>
        <v>0</v>
      </c>
      <c r="BL226" s="16" t="s">
        <v>298</v>
      </c>
      <c r="BM226" s="138" t="s">
        <v>3006</v>
      </c>
    </row>
    <row r="227" spans="2:65" s="1" customFormat="1" ht="19.2">
      <c r="B227" s="31"/>
      <c r="D227" s="140" t="s">
        <v>196</v>
      </c>
      <c r="F227" s="141" t="s">
        <v>3005</v>
      </c>
      <c r="I227" s="142"/>
      <c r="L227" s="31"/>
      <c r="M227" s="143"/>
      <c r="T227" s="52"/>
      <c r="AT227" s="16" t="s">
        <v>196</v>
      </c>
      <c r="AU227" s="16" t="s">
        <v>86</v>
      </c>
    </row>
    <row r="228" spans="2:65" s="12" customFormat="1">
      <c r="B228" s="146"/>
      <c r="D228" s="140" t="s">
        <v>200</v>
      </c>
      <c r="E228" s="147" t="s">
        <v>19</v>
      </c>
      <c r="F228" s="148" t="s">
        <v>2999</v>
      </c>
      <c r="H228" s="149">
        <v>2</v>
      </c>
      <c r="I228" s="150"/>
      <c r="L228" s="146"/>
      <c r="M228" s="151"/>
      <c r="T228" s="152"/>
      <c r="AT228" s="147" t="s">
        <v>200</v>
      </c>
      <c r="AU228" s="147" t="s">
        <v>86</v>
      </c>
      <c r="AV228" s="12" t="s">
        <v>86</v>
      </c>
      <c r="AW228" s="12" t="s">
        <v>37</v>
      </c>
      <c r="AX228" s="12" t="s">
        <v>84</v>
      </c>
      <c r="AY228" s="147" t="s">
        <v>187</v>
      </c>
    </row>
    <row r="229" spans="2:65" s="1" customFormat="1" ht="24.15" customHeight="1">
      <c r="B229" s="31"/>
      <c r="C229" s="160" t="s">
        <v>437</v>
      </c>
      <c r="D229" s="160" t="s">
        <v>267</v>
      </c>
      <c r="E229" s="161" t="s">
        <v>3007</v>
      </c>
      <c r="F229" s="162" t="s">
        <v>3008</v>
      </c>
      <c r="G229" s="163" t="s">
        <v>320</v>
      </c>
      <c r="H229" s="164">
        <v>1</v>
      </c>
      <c r="I229" s="165"/>
      <c r="J229" s="166">
        <f>ROUND(I229*H229,2)</f>
        <v>0</v>
      </c>
      <c r="K229" s="162" t="s">
        <v>193</v>
      </c>
      <c r="L229" s="167"/>
      <c r="M229" s="168" t="s">
        <v>19</v>
      </c>
      <c r="N229" s="169" t="s">
        <v>47</v>
      </c>
      <c r="P229" s="136">
        <f>O229*H229</f>
        <v>0</v>
      </c>
      <c r="Q229" s="136">
        <v>1.0499999999999999E-3</v>
      </c>
      <c r="R229" s="136">
        <f>Q229*H229</f>
        <v>1.0499999999999999E-3</v>
      </c>
      <c r="S229" s="136">
        <v>0</v>
      </c>
      <c r="T229" s="137">
        <f>S229*H229</f>
        <v>0</v>
      </c>
      <c r="AR229" s="138" t="s">
        <v>394</v>
      </c>
      <c r="AT229" s="138" t="s">
        <v>267</v>
      </c>
      <c r="AU229" s="138" t="s">
        <v>86</v>
      </c>
      <c r="AY229" s="16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84</v>
      </c>
      <c r="BK229" s="139">
        <f>ROUND(I229*H229,2)</f>
        <v>0</v>
      </c>
      <c r="BL229" s="16" t="s">
        <v>298</v>
      </c>
      <c r="BM229" s="138" t="s">
        <v>3009</v>
      </c>
    </row>
    <row r="230" spans="2:65" s="1" customFormat="1" ht="19.2">
      <c r="B230" s="31"/>
      <c r="D230" s="140" t="s">
        <v>196</v>
      </c>
      <c r="F230" s="141" t="s">
        <v>3008</v>
      </c>
      <c r="I230" s="142"/>
      <c r="L230" s="31"/>
      <c r="M230" s="143"/>
      <c r="T230" s="52"/>
      <c r="AT230" s="16" t="s">
        <v>196</v>
      </c>
      <c r="AU230" s="16" t="s">
        <v>86</v>
      </c>
    </row>
    <row r="231" spans="2:65" s="12" customFormat="1">
      <c r="B231" s="146"/>
      <c r="D231" s="140" t="s">
        <v>200</v>
      </c>
      <c r="E231" s="147" t="s">
        <v>19</v>
      </c>
      <c r="F231" s="148" t="s">
        <v>84</v>
      </c>
      <c r="H231" s="149">
        <v>1</v>
      </c>
      <c r="I231" s="150"/>
      <c r="L231" s="146"/>
      <c r="M231" s="151"/>
      <c r="T231" s="152"/>
      <c r="AT231" s="147" t="s">
        <v>200</v>
      </c>
      <c r="AU231" s="147" t="s">
        <v>86</v>
      </c>
      <c r="AV231" s="12" t="s">
        <v>86</v>
      </c>
      <c r="AW231" s="12" t="s">
        <v>37</v>
      </c>
      <c r="AX231" s="12" t="s">
        <v>84</v>
      </c>
      <c r="AY231" s="147" t="s">
        <v>187</v>
      </c>
    </row>
    <row r="232" spans="2:65" s="1" customFormat="1" ht="24.15" customHeight="1">
      <c r="B232" s="31"/>
      <c r="C232" s="127" t="s">
        <v>443</v>
      </c>
      <c r="D232" s="127" t="s">
        <v>189</v>
      </c>
      <c r="E232" s="128" t="s">
        <v>3010</v>
      </c>
      <c r="F232" s="129" t="s">
        <v>3011</v>
      </c>
      <c r="G232" s="130" t="s">
        <v>320</v>
      </c>
      <c r="H232" s="131">
        <v>1</v>
      </c>
      <c r="I232" s="132"/>
      <c r="J232" s="133">
        <f>ROUND(I232*H232,2)</f>
        <v>0</v>
      </c>
      <c r="K232" s="129" t="s">
        <v>193</v>
      </c>
      <c r="L232" s="31"/>
      <c r="M232" s="134" t="s">
        <v>19</v>
      </c>
      <c r="N232" s="135" t="s">
        <v>47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194</v>
      </c>
      <c r="AT232" s="138" t="s">
        <v>189</v>
      </c>
      <c r="AU232" s="138" t="s">
        <v>86</v>
      </c>
      <c r="AY232" s="16" t="s">
        <v>187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84</v>
      </c>
      <c r="BK232" s="139">
        <f>ROUND(I232*H232,2)</f>
        <v>0</v>
      </c>
      <c r="BL232" s="16" t="s">
        <v>194</v>
      </c>
      <c r="BM232" s="138" t="s">
        <v>3012</v>
      </c>
    </row>
    <row r="233" spans="2:65" s="1" customFormat="1" ht="19.2">
      <c r="B233" s="31"/>
      <c r="D233" s="140" t="s">
        <v>196</v>
      </c>
      <c r="F233" s="141" t="s">
        <v>3013</v>
      </c>
      <c r="I233" s="142"/>
      <c r="L233" s="31"/>
      <c r="M233" s="143"/>
      <c r="T233" s="52"/>
      <c r="AT233" s="16" t="s">
        <v>196</v>
      </c>
      <c r="AU233" s="16" t="s">
        <v>86</v>
      </c>
    </row>
    <row r="234" spans="2:65" s="1" customFormat="1">
      <c r="B234" s="31"/>
      <c r="D234" s="144" t="s">
        <v>198</v>
      </c>
      <c r="F234" s="145" t="s">
        <v>3014</v>
      </c>
      <c r="I234" s="142"/>
      <c r="L234" s="31"/>
      <c r="M234" s="143"/>
      <c r="T234" s="52"/>
      <c r="AT234" s="16" t="s">
        <v>198</v>
      </c>
      <c r="AU234" s="16" t="s">
        <v>86</v>
      </c>
    </row>
    <row r="235" spans="2:65" s="12" customFormat="1">
      <c r="B235" s="146"/>
      <c r="D235" s="140" t="s">
        <v>200</v>
      </c>
      <c r="E235" s="147" t="s">
        <v>19</v>
      </c>
      <c r="F235" s="148" t="s">
        <v>84</v>
      </c>
      <c r="H235" s="149">
        <v>1</v>
      </c>
      <c r="I235" s="150"/>
      <c r="L235" s="146"/>
      <c r="M235" s="151"/>
      <c r="T235" s="152"/>
      <c r="AT235" s="147" t="s">
        <v>200</v>
      </c>
      <c r="AU235" s="147" t="s">
        <v>86</v>
      </c>
      <c r="AV235" s="12" t="s">
        <v>86</v>
      </c>
      <c r="AW235" s="12" t="s">
        <v>37</v>
      </c>
      <c r="AX235" s="12" t="s">
        <v>84</v>
      </c>
      <c r="AY235" s="147" t="s">
        <v>187</v>
      </c>
    </row>
    <row r="236" spans="2:65" s="1" customFormat="1" ht="24.15" customHeight="1">
      <c r="B236" s="31"/>
      <c r="C236" s="160" t="s">
        <v>447</v>
      </c>
      <c r="D236" s="160" t="s">
        <v>267</v>
      </c>
      <c r="E236" s="161" t="s">
        <v>1668</v>
      </c>
      <c r="F236" s="162" t="s">
        <v>3015</v>
      </c>
      <c r="G236" s="163" t="s">
        <v>320</v>
      </c>
      <c r="H236" s="164">
        <v>1</v>
      </c>
      <c r="I236" s="165"/>
      <c r="J236" s="166">
        <f>ROUND(I236*H236,2)</f>
        <v>0</v>
      </c>
      <c r="K236" s="162" t="s">
        <v>193</v>
      </c>
      <c r="L236" s="167"/>
      <c r="M236" s="168" t="s">
        <v>19</v>
      </c>
      <c r="N236" s="169" t="s">
        <v>47</v>
      </c>
      <c r="P236" s="136">
        <f>O236*H236</f>
        <v>0</v>
      </c>
      <c r="Q236" s="136">
        <v>4.6999999999999999E-4</v>
      </c>
      <c r="R236" s="136">
        <f>Q236*H236</f>
        <v>4.6999999999999999E-4</v>
      </c>
      <c r="S236" s="136">
        <v>0</v>
      </c>
      <c r="T236" s="137">
        <f>S236*H236</f>
        <v>0</v>
      </c>
      <c r="AR236" s="138" t="s">
        <v>243</v>
      </c>
      <c r="AT236" s="138" t="s">
        <v>267</v>
      </c>
      <c r="AU236" s="138" t="s">
        <v>86</v>
      </c>
      <c r="AY236" s="16" t="s">
        <v>187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84</v>
      </c>
      <c r="BK236" s="139">
        <f>ROUND(I236*H236,2)</f>
        <v>0</v>
      </c>
      <c r="BL236" s="16" t="s">
        <v>194</v>
      </c>
      <c r="BM236" s="138" t="s">
        <v>3016</v>
      </c>
    </row>
    <row r="237" spans="2:65" s="1" customFormat="1">
      <c r="B237" s="31"/>
      <c r="D237" s="140" t="s">
        <v>196</v>
      </c>
      <c r="F237" s="141" t="s">
        <v>3015</v>
      </c>
      <c r="I237" s="142"/>
      <c r="L237" s="31"/>
      <c r="M237" s="143"/>
      <c r="T237" s="52"/>
      <c r="AT237" s="16" t="s">
        <v>196</v>
      </c>
      <c r="AU237" s="16" t="s">
        <v>86</v>
      </c>
    </row>
    <row r="238" spans="2:65" s="1" customFormat="1" ht="21.75" customHeight="1">
      <c r="B238" s="31"/>
      <c r="C238" s="127" t="s">
        <v>451</v>
      </c>
      <c r="D238" s="127" t="s">
        <v>189</v>
      </c>
      <c r="E238" s="128" t="s">
        <v>3017</v>
      </c>
      <c r="F238" s="129" t="s">
        <v>3018</v>
      </c>
      <c r="G238" s="130" t="s">
        <v>320</v>
      </c>
      <c r="H238" s="131">
        <v>4</v>
      </c>
      <c r="I238" s="132"/>
      <c r="J238" s="133">
        <f>ROUND(I238*H238,2)</f>
        <v>0</v>
      </c>
      <c r="K238" s="129" t="s">
        <v>193</v>
      </c>
      <c r="L238" s="31"/>
      <c r="M238" s="134" t="s">
        <v>19</v>
      </c>
      <c r="N238" s="135" t="s">
        <v>47</v>
      </c>
      <c r="P238" s="136">
        <f>O238*H238</f>
        <v>0</v>
      </c>
      <c r="Q238" s="136">
        <v>0</v>
      </c>
      <c r="R238" s="136">
        <f>Q238*H238</f>
        <v>0</v>
      </c>
      <c r="S238" s="136">
        <v>4.0000000000000002E-4</v>
      </c>
      <c r="T238" s="137">
        <f>S238*H238</f>
        <v>1.6000000000000001E-3</v>
      </c>
      <c r="AR238" s="138" t="s">
        <v>298</v>
      </c>
      <c r="AT238" s="138" t="s">
        <v>189</v>
      </c>
      <c r="AU238" s="138" t="s">
        <v>86</v>
      </c>
      <c r="AY238" s="16" t="s">
        <v>187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84</v>
      </c>
      <c r="BK238" s="139">
        <f>ROUND(I238*H238,2)</f>
        <v>0</v>
      </c>
      <c r="BL238" s="16" t="s">
        <v>298</v>
      </c>
      <c r="BM238" s="138" t="s">
        <v>3019</v>
      </c>
    </row>
    <row r="239" spans="2:65" s="1" customFormat="1" ht="19.2">
      <c r="B239" s="31"/>
      <c r="D239" s="140" t="s">
        <v>196</v>
      </c>
      <c r="F239" s="141" t="s">
        <v>3020</v>
      </c>
      <c r="I239" s="142"/>
      <c r="L239" s="31"/>
      <c r="M239" s="143"/>
      <c r="T239" s="52"/>
      <c r="AT239" s="16" t="s">
        <v>196</v>
      </c>
      <c r="AU239" s="16" t="s">
        <v>86</v>
      </c>
    </row>
    <row r="240" spans="2:65" s="1" customFormat="1">
      <c r="B240" s="31"/>
      <c r="D240" s="144" t="s">
        <v>198</v>
      </c>
      <c r="F240" s="145" t="s">
        <v>3021</v>
      </c>
      <c r="I240" s="142"/>
      <c r="L240" s="31"/>
      <c r="M240" s="143"/>
      <c r="T240" s="52"/>
      <c r="AT240" s="16" t="s">
        <v>198</v>
      </c>
      <c r="AU240" s="16" t="s">
        <v>86</v>
      </c>
    </row>
    <row r="241" spans="2:65" s="12" customFormat="1">
      <c r="B241" s="146"/>
      <c r="D241" s="140" t="s">
        <v>200</v>
      </c>
      <c r="E241" s="147" t="s">
        <v>19</v>
      </c>
      <c r="F241" s="148" t="s">
        <v>194</v>
      </c>
      <c r="H241" s="149">
        <v>4</v>
      </c>
      <c r="I241" s="150"/>
      <c r="L241" s="146"/>
      <c r="M241" s="151"/>
      <c r="T241" s="152"/>
      <c r="AT241" s="147" t="s">
        <v>200</v>
      </c>
      <c r="AU241" s="147" t="s">
        <v>86</v>
      </c>
      <c r="AV241" s="12" t="s">
        <v>86</v>
      </c>
      <c r="AW241" s="12" t="s">
        <v>37</v>
      </c>
      <c r="AX241" s="12" t="s">
        <v>84</v>
      </c>
      <c r="AY241" s="147" t="s">
        <v>187</v>
      </c>
    </row>
    <row r="242" spans="2:65" s="1" customFormat="1" ht="16.5" customHeight="1">
      <c r="B242" s="31"/>
      <c r="C242" s="127" t="s">
        <v>457</v>
      </c>
      <c r="D242" s="127" t="s">
        <v>189</v>
      </c>
      <c r="E242" s="128" t="s">
        <v>3022</v>
      </c>
      <c r="F242" s="129" t="s">
        <v>3023</v>
      </c>
      <c r="G242" s="130" t="s">
        <v>320</v>
      </c>
      <c r="H242" s="131">
        <v>1</v>
      </c>
      <c r="I242" s="132"/>
      <c r="J242" s="133">
        <f>ROUND(I242*H242,2)</f>
        <v>0</v>
      </c>
      <c r="K242" s="129" t="s">
        <v>193</v>
      </c>
      <c r="L242" s="31"/>
      <c r="M242" s="134" t="s">
        <v>19</v>
      </c>
      <c r="N242" s="135" t="s">
        <v>47</v>
      </c>
      <c r="P242" s="136">
        <f>O242*H242</f>
        <v>0</v>
      </c>
      <c r="Q242" s="136">
        <v>0</v>
      </c>
      <c r="R242" s="136">
        <f>Q242*H242</f>
        <v>0</v>
      </c>
      <c r="S242" s="136">
        <v>1.0300000000000001E-3</v>
      </c>
      <c r="T242" s="137">
        <f>S242*H242</f>
        <v>1.0300000000000001E-3</v>
      </c>
      <c r="AR242" s="138" t="s">
        <v>298</v>
      </c>
      <c r="AT242" s="138" t="s">
        <v>189</v>
      </c>
      <c r="AU242" s="138" t="s">
        <v>86</v>
      </c>
      <c r="AY242" s="16" t="s">
        <v>187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84</v>
      </c>
      <c r="BK242" s="139">
        <f>ROUND(I242*H242,2)</f>
        <v>0</v>
      </c>
      <c r="BL242" s="16" t="s">
        <v>298</v>
      </c>
      <c r="BM242" s="138" t="s">
        <v>3024</v>
      </c>
    </row>
    <row r="243" spans="2:65" s="1" customFormat="1" ht="19.2">
      <c r="B243" s="31"/>
      <c r="D243" s="140" t="s">
        <v>196</v>
      </c>
      <c r="F243" s="141" t="s">
        <v>3025</v>
      </c>
      <c r="I243" s="142"/>
      <c r="L243" s="31"/>
      <c r="M243" s="143"/>
      <c r="T243" s="52"/>
      <c r="AT243" s="16" t="s">
        <v>196</v>
      </c>
      <c r="AU243" s="16" t="s">
        <v>86</v>
      </c>
    </row>
    <row r="244" spans="2:65" s="1" customFormat="1">
      <c r="B244" s="31"/>
      <c r="D244" s="144" t="s">
        <v>198</v>
      </c>
      <c r="F244" s="145" t="s">
        <v>3026</v>
      </c>
      <c r="I244" s="142"/>
      <c r="L244" s="31"/>
      <c r="M244" s="143"/>
      <c r="T244" s="52"/>
      <c r="AT244" s="16" t="s">
        <v>198</v>
      </c>
      <c r="AU244" s="16" t="s">
        <v>86</v>
      </c>
    </row>
    <row r="245" spans="2:65" s="12" customFormat="1">
      <c r="B245" s="146"/>
      <c r="D245" s="140" t="s">
        <v>200</v>
      </c>
      <c r="E245" s="147" t="s">
        <v>19</v>
      </c>
      <c r="F245" s="148" t="s">
        <v>84</v>
      </c>
      <c r="H245" s="149">
        <v>1</v>
      </c>
      <c r="I245" s="150"/>
      <c r="L245" s="146"/>
      <c r="M245" s="151"/>
      <c r="T245" s="152"/>
      <c r="AT245" s="147" t="s">
        <v>200</v>
      </c>
      <c r="AU245" s="147" t="s">
        <v>86</v>
      </c>
      <c r="AV245" s="12" t="s">
        <v>86</v>
      </c>
      <c r="AW245" s="12" t="s">
        <v>37</v>
      </c>
      <c r="AX245" s="12" t="s">
        <v>84</v>
      </c>
      <c r="AY245" s="147" t="s">
        <v>187</v>
      </c>
    </row>
    <row r="246" spans="2:65" s="1" customFormat="1" ht="24.15" customHeight="1">
      <c r="B246" s="31"/>
      <c r="C246" s="127" t="s">
        <v>464</v>
      </c>
      <c r="D246" s="127" t="s">
        <v>189</v>
      </c>
      <c r="E246" s="128" t="s">
        <v>1692</v>
      </c>
      <c r="F246" s="129" t="s">
        <v>1693</v>
      </c>
      <c r="G246" s="130" t="s">
        <v>320</v>
      </c>
      <c r="H246" s="131">
        <v>1</v>
      </c>
      <c r="I246" s="132"/>
      <c r="J246" s="133">
        <f>ROUND(I246*H246,2)</f>
        <v>0</v>
      </c>
      <c r="K246" s="129" t="s">
        <v>193</v>
      </c>
      <c r="L246" s="31"/>
      <c r="M246" s="134" t="s">
        <v>19</v>
      </c>
      <c r="N246" s="135" t="s">
        <v>47</v>
      </c>
      <c r="P246" s="136">
        <f>O246*H246</f>
        <v>0</v>
      </c>
      <c r="Q246" s="136">
        <v>0</v>
      </c>
      <c r="R246" s="136">
        <f>Q246*H246</f>
        <v>0</v>
      </c>
      <c r="S246" s="136">
        <v>9.5E-4</v>
      </c>
      <c r="T246" s="137">
        <f>S246*H246</f>
        <v>9.5E-4</v>
      </c>
      <c r="AR246" s="138" t="s">
        <v>298</v>
      </c>
      <c r="AT246" s="138" t="s">
        <v>189</v>
      </c>
      <c r="AU246" s="138" t="s">
        <v>86</v>
      </c>
      <c r="AY246" s="16" t="s">
        <v>187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84</v>
      </c>
      <c r="BK246" s="139">
        <f>ROUND(I246*H246,2)</f>
        <v>0</v>
      </c>
      <c r="BL246" s="16" t="s">
        <v>298</v>
      </c>
      <c r="BM246" s="138" t="s">
        <v>3027</v>
      </c>
    </row>
    <row r="247" spans="2:65" s="1" customFormat="1" ht="19.2">
      <c r="B247" s="31"/>
      <c r="D247" s="140" t="s">
        <v>196</v>
      </c>
      <c r="F247" s="141" t="s">
        <v>1693</v>
      </c>
      <c r="I247" s="142"/>
      <c r="L247" s="31"/>
      <c r="M247" s="143"/>
      <c r="T247" s="52"/>
      <c r="AT247" s="16" t="s">
        <v>196</v>
      </c>
      <c r="AU247" s="16" t="s">
        <v>86</v>
      </c>
    </row>
    <row r="248" spans="2:65" s="1" customFormat="1">
      <c r="B248" s="31"/>
      <c r="D248" s="144" t="s">
        <v>198</v>
      </c>
      <c r="F248" s="145" t="s">
        <v>1695</v>
      </c>
      <c r="I248" s="142"/>
      <c r="L248" s="31"/>
      <c r="M248" s="143"/>
      <c r="T248" s="52"/>
      <c r="AT248" s="16" t="s">
        <v>198</v>
      </c>
      <c r="AU248" s="16" t="s">
        <v>86</v>
      </c>
    </row>
    <row r="249" spans="2:65" s="12" customFormat="1">
      <c r="B249" s="146"/>
      <c r="D249" s="140" t="s">
        <v>200</v>
      </c>
      <c r="E249" s="147" t="s">
        <v>19</v>
      </c>
      <c r="F249" s="148" t="s">
        <v>84</v>
      </c>
      <c r="H249" s="149">
        <v>1</v>
      </c>
      <c r="I249" s="150"/>
      <c r="L249" s="146"/>
      <c r="M249" s="151"/>
      <c r="T249" s="152"/>
      <c r="AT249" s="147" t="s">
        <v>200</v>
      </c>
      <c r="AU249" s="147" t="s">
        <v>86</v>
      </c>
      <c r="AV249" s="12" t="s">
        <v>86</v>
      </c>
      <c r="AW249" s="12" t="s">
        <v>37</v>
      </c>
      <c r="AX249" s="12" t="s">
        <v>84</v>
      </c>
      <c r="AY249" s="147" t="s">
        <v>187</v>
      </c>
    </row>
    <row r="250" spans="2:65" s="1" customFormat="1" ht="24.15" customHeight="1">
      <c r="B250" s="31"/>
      <c r="C250" s="127" t="s">
        <v>468</v>
      </c>
      <c r="D250" s="127" t="s">
        <v>189</v>
      </c>
      <c r="E250" s="128" t="s">
        <v>3028</v>
      </c>
      <c r="F250" s="129" t="s">
        <v>3029</v>
      </c>
      <c r="G250" s="130" t="s">
        <v>320</v>
      </c>
      <c r="H250" s="131">
        <v>1</v>
      </c>
      <c r="I250" s="132"/>
      <c r="J250" s="133">
        <f>ROUND(I250*H250,2)</f>
        <v>0</v>
      </c>
      <c r="K250" s="129" t="s">
        <v>193</v>
      </c>
      <c r="L250" s="31"/>
      <c r="M250" s="134" t="s">
        <v>19</v>
      </c>
      <c r="N250" s="135" t="s">
        <v>47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298</v>
      </c>
      <c r="AT250" s="138" t="s">
        <v>189</v>
      </c>
      <c r="AU250" s="138" t="s">
        <v>86</v>
      </c>
      <c r="AY250" s="16" t="s">
        <v>187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84</v>
      </c>
      <c r="BK250" s="139">
        <f>ROUND(I250*H250,2)</f>
        <v>0</v>
      </c>
      <c r="BL250" s="16" t="s">
        <v>298</v>
      </c>
      <c r="BM250" s="138" t="s">
        <v>3030</v>
      </c>
    </row>
    <row r="251" spans="2:65" s="1" customFormat="1" ht="19.2">
      <c r="B251" s="31"/>
      <c r="D251" s="140" t="s">
        <v>196</v>
      </c>
      <c r="F251" s="141" t="s">
        <v>3031</v>
      </c>
      <c r="I251" s="142"/>
      <c r="L251" s="31"/>
      <c r="M251" s="143"/>
      <c r="T251" s="52"/>
      <c r="AT251" s="16" t="s">
        <v>196</v>
      </c>
      <c r="AU251" s="16" t="s">
        <v>86</v>
      </c>
    </row>
    <row r="252" spans="2:65" s="1" customFormat="1">
      <c r="B252" s="31"/>
      <c r="D252" s="144" t="s">
        <v>198</v>
      </c>
      <c r="F252" s="145" t="s">
        <v>3032</v>
      </c>
      <c r="I252" s="142"/>
      <c r="L252" s="31"/>
      <c r="M252" s="143"/>
      <c r="T252" s="52"/>
      <c r="AT252" s="16" t="s">
        <v>198</v>
      </c>
      <c r="AU252" s="16" t="s">
        <v>86</v>
      </c>
    </row>
    <row r="253" spans="2:65" s="12" customFormat="1">
      <c r="B253" s="146"/>
      <c r="D253" s="140" t="s">
        <v>200</v>
      </c>
      <c r="E253" s="147" t="s">
        <v>19</v>
      </c>
      <c r="F253" s="148" t="s">
        <v>84</v>
      </c>
      <c r="H253" s="149">
        <v>1</v>
      </c>
      <c r="I253" s="150"/>
      <c r="L253" s="146"/>
      <c r="M253" s="151"/>
      <c r="T253" s="152"/>
      <c r="AT253" s="147" t="s">
        <v>200</v>
      </c>
      <c r="AU253" s="147" t="s">
        <v>86</v>
      </c>
      <c r="AV253" s="12" t="s">
        <v>86</v>
      </c>
      <c r="AW253" s="12" t="s">
        <v>37</v>
      </c>
      <c r="AX253" s="12" t="s">
        <v>84</v>
      </c>
      <c r="AY253" s="147" t="s">
        <v>187</v>
      </c>
    </row>
    <row r="254" spans="2:65" s="1" customFormat="1" ht="24.15" customHeight="1">
      <c r="B254" s="31"/>
      <c r="C254" s="160" t="s">
        <v>474</v>
      </c>
      <c r="D254" s="160" t="s">
        <v>267</v>
      </c>
      <c r="E254" s="161" t="s">
        <v>3033</v>
      </c>
      <c r="F254" s="162" t="s">
        <v>3034</v>
      </c>
      <c r="G254" s="163" t="s">
        <v>320</v>
      </c>
      <c r="H254" s="164">
        <v>1</v>
      </c>
      <c r="I254" s="165"/>
      <c r="J254" s="166">
        <f>ROUND(I254*H254,2)</f>
        <v>0</v>
      </c>
      <c r="K254" s="162" t="s">
        <v>19</v>
      </c>
      <c r="L254" s="167"/>
      <c r="M254" s="168" t="s">
        <v>19</v>
      </c>
      <c r="N254" s="169" t="s">
        <v>47</v>
      </c>
      <c r="P254" s="136">
        <f>O254*H254</f>
        <v>0</v>
      </c>
      <c r="Q254" s="136">
        <v>5.9999999999999995E-4</v>
      </c>
      <c r="R254" s="136">
        <f>Q254*H254</f>
        <v>5.9999999999999995E-4</v>
      </c>
      <c r="S254" s="136">
        <v>0</v>
      </c>
      <c r="T254" s="137">
        <f>S254*H254</f>
        <v>0</v>
      </c>
      <c r="AR254" s="138" t="s">
        <v>394</v>
      </c>
      <c r="AT254" s="138" t="s">
        <v>267</v>
      </c>
      <c r="AU254" s="138" t="s">
        <v>86</v>
      </c>
      <c r="AY254" s="16" t="s">
        <v>187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84</v>
      </c>
      <c r="BK254" s="139">
        <f>ROUND(I254*H254,2)</f>
        <v>0</v>
      </c>
      <c r="BL254" s="16" t="s">
        <v>298</v>
      </c>
      <c r="BM254" s="138" t="s">
        <v>3035</v>
      </c>
    </row>
    <row r="255" spans="2:65" s="1" customFormat="1">
      <c r="B255" s="31"/>
      <c r="D255" s="140" t="s">
        <v>196</v>
      </c>
      <c r="F255" s="141" t="s">
        <v>3034</v>
      </c>
      <c r="I255" s="142"/>
      <c r="L255" s="31"/>
      <c r="M255" s="143"/>
      <c r="T255" s="52"/>
      <c r="AT255" s="16" t="s">
        <v>196</v>
      </c>
      <c r="AU255" s="16" t="s">
        <v>86</v>
      </c>
    </row>
    <row r="256" spans="2:65" s="1" customFormat="1" ht="24.15" customHeight="1">
      <c r="B256" s="31"/>
      <c r="C256" s="127" t="s">
        <v>478</v>
      </c>
      <c r="D256" s="127" t="s">
        <v>189</v>
      </c>
      <c r="E256" s="128" t="s">
        <v>3036</v>
      </c>
      <c r="F256" s="129" t="s">
        <v>3037</v>
      </c>
      <c r="G256" s="130" t="s">
        <v>320</v>
      </c>
      <c r="H256" s="131">
        <v>2</v>
      </c>
      <c r="I256" s="132"/>
      <c r="J256" s="133">
        <f>ROUND(I256*H256,2)</f>
        <v>0</v>
      </c>
      <c r="K256" s="129" t="s">
        <v>193</v>
      </c>
      <c r="L256" s="31"/>
      <c r="M256" s="134" t="s">
        <v>19</v>
      </c>
      <c r="N256" s="135" t="s">
        <v>47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298</v>
      </c>
      <c r="AT256" s="138" t="s">
        <v>189</v>
      </c>
      <c r="AU256" s="138" t="s">
        <v>86</v>
      </c>
      <c r="AY256" s="16" t="s">
        <v>187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84</v>
      </c>
      <c r="BK256" s="139">
        <f>ROUND(I256*H256,2)</f>
        <v>0</v>
      </c>
      <c r="BL256" s="16" t="s">
        <v>298</v>
      </c>
      <c r="BM256" s="138" t="s">
        <v>3038</v>
      </c>
    </row>
    <row r="257" spans="2:65" s="1" customFormat="1" ht="19.2">
      <c r="B257" s="31"/>
      <c r="D257" s="140" t="s">
        <v>196</v>
      </c>
      <c r="F257" s="141" t="s">
        <v>3039</v>
      </c>
      <c r="I257" s="142"/>
      <c r="L257" s="31"/>
      <c r="M257" s="143"/>
      <c r="T257" s="52"/>
      <c r="AT257" s="16" t="s">
        <v>196</v>
      </c>
      <c r="AU257" s="16" t="s">
        <v>86</v>
      </c>
    </row>
    <row r="258" spans="2:65" s="1" customFormat="1">
      <c r="B258" s="31"/>
      <c r="D258" s="144" t="s">
        <v>198</v>
      </c>
      <c r="F258" s="145" t="s">
        <v>3040</v>
      </c>
      <c r="I258" s="142"/>
      <c r="L258" s="31"/>
      <c r="M258" s="143"/>
      <c r="T258" s="52"/>
      <c r="AT258" s="16" t="s">
        <v>198</v>
      </c>
      <c r="AU258" s="16" t="s">
        <v>86</v>
      </c>
    </row>
    <row r="259" spans="2:65" s="12" customFormat="1">
      <c r="B259" s="146"/>
      <c r="D259" s="140" t="s">
        <v>200</v>
      </c>
      <c r="E259" s="147" t="s">
        <v>19</v>
      </c>
      <c r="F259" s="148" t="s">
        <v>86</v>
      </c>
      <c r="H259" s="149">
        <v>2</v>
      </c>
      <c r="I259" s="150"/>
      <c r="L259" s="146"/>
      <c r="M259" s="151"/>
      <c r="T259" s="152"/>
      <c r="AT259" s="147" t="s">
        <v>200</v>
      </c>
      <c r="AU259" s="147" t="s">
        <v>86</v>
      </c>
      <c r="AV259" s="12" t="s">
        <v>86</v>
      </c>
      <c r="AW259" s="12" t="s">
        <v>37</v>
      </c>
      <c r="AX259" s="12" t="s">
        <v>84</v>
      </c>
      <c r="AY259" s="147" t="s">
        <v>187</v>
      </c>
    </row>
    <row r="260" spans="2:65" s="1" customFormat="1" ht="24.15" customHeight="1">
      <c r="B260" s="31"/>
      <c r="C260" s="160" t="s">
        <v>483</v>
      </c>
      <c r="D260" s="160" t="s">
        <v>267</v>
      </c>
      <c r="E260" s="161" t="s">
        <v>3041</v>
      </c>
      <c r="F260" s="162" t="s">
        <v>3042</v>
      </c>
      <c r="G260" s="163" t="s">
        <v>320</v>
      </c>
      <c r="H260" s="164">
        <v>2</v>
      </c>
      <c r="I260" s="165"/>
      <c r="J260" s="166">
        <f>ROUND(I260*H260,2)</f>
        <v>0</v>
      </c>
      <c r="K260" s="162" t="s">
        <v>19</v>
      </c>
      <c r="L260" s="167"/>
      <c r="M260" s="168" t="s">
        <v>19</v>
      </c>
      <c r="N260" s="169" t="s">
        <v>47</v>
      </c>
      <c r="P260" s="136">
        <f>O260*H260</f>
        <v>0</v>
      </c>
      <c r="Q260" s="136">
        <v>1.8E-3</v>
      </c>
      <c r="R260" s="136">
        <f>Q260*H260</f>
        <v>3.5999999999999999E-3</v>
      </c>
      <c r="S260" s="136">
        <v>0</v>
      </c>
      <c r="T260" s="137">
        <f>S260*H260</f>
        <v>0</v>
      </c>
      <c r="AR260" s="138" t="s">
        <v>394</v>
      </c>
      <c r="AT260" s="138" t="s">
        <v>267</v>
      </c>
      <c r="AU260" s="138" t="s">
        <v>86</v>
      </c>
      <c r="AY260" s="16" t="s">
        <v>187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84</v>
      </c>
      <c r="BK260" s="139">
        <f>ROUND(I260*H260,2)</f>
        <v>0</v>
      </c>
      <c r="BL260" s="16" t="s">
        <v>298</v>
      </c>
      <c r="BM260" s="138" t="s">
        <v>3043</v>
      </c>
    </row>
    <row r="261" spans="2:65" s="1" customFormat="1" ht="19.2">
      <c r="B261" s="31"/>
      <c r="D261" s="140" t="s">
        <v>196</v>
      </c>
      <c r="F261" s="141" t="s">
        <v>3044</v>
      </c>
      <c r="I261" s="142"/>
      <c r="L261" s="31"/>
      <c r="M261" s="143"/>
      <c r="T261" s="52"/>
      <c r="AT261" s="16" t="s">
        <v>196</v>
      </c>
      <c r="AU261" s="16" t="s">
        <v>86</v>
      </c>
    </row>
    <row r="262" spans="2:65" s="1" customFormat="1" ht="33" customHeight="1">
      <c r="B262" s="31"/>
      <c r="C262" s="127" t="s">
        <v>487</v>
      </c>
      <c r="D262" s="127" t="s">
        <v>189</v>
      </c>
      <c r="E262" s="128" t="s">
        <v>3045</v>
      </c>
      <c r="F262" s="129" t="s">
        <v>3046</v>
      </c>
      <c r="G262" s="130" t="s">
        <v>320</v>
      </c>
      <c r="H262" s="131">
        <v>2</v>
      </c>
      <c r="I262" s="132"/>
      <c r="J262" s="133">
        <f>ROUND(I262*H262,2)</f>
        <v>0</v>
      </c>
      <c r="K262" s="129" t="s">
        <v>193</v>
      </c>
      <c r="L262" s="31"/>
      <c r="M262" s="134" t="s">
        <v>19</v>
      </c>
      <c r="N262" s="135" t="s">
        <v>47</v>
      </c>
      <c r="P262" s="136">
        <f>O262*H262</f>
        <v>0</v>
      </c>
      <c r="Q262" s="136">
        <v>0</v>
      </c>
      <c r="R262" s="136">
        <f>Q262*H262</f>
        <v>0</v>
      </c>
      <c r="S262" s="136">
        <v>1.2999999999999999E-3</v>
      </c>
      <c r="T262" s="137">
        <f>S262*H262</f>
        <v>2.5999999999999999E-3</v>
      </c>
      <c r="AR262" s="138" t="s">
        <v>298</v>
      </c>
      <c r="AT262" s="138" t="s">
        <v>189</v>
      </c>
      <c r="AU262" s="138" t="s">
        <v>86</v>
      </c>
      <c r="AY262" s="16" t="s">
        <v>187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84</v>
      </c>
      <c r="BK262" s="139">
        <f>ROUND(I262*H262,2)</f>
        <v>0</v>
      </c>
      <c r="BL262" s="16" t="s">
        <v>298</v>
      </c>
      <c r="BM262" s="138" t="s">
        <v>3047</v>
      </c>
    </row>
    <row r="263" spans="2:65" s="1" customFormat="1" ht="28.8">
      <c r="B263" s="31"/>
      <c r="D263" s="140" t="s">
        <v>196</v>
      </c>
      <c r="F263" s="141" t="s">
        <v>3048</v>
      </c>
      <c r="I263" s="142"/>
      <c r="L263" s="31"/>
      <c r="M263" s="143"/>
      <c r="T263" s="52"/>
      <c r="AT263" s="16" t="s">
        <v>196</v>
      </c>
      <c r="AU263" s="16" t="s">
        <v>86</v>
      </c>
    </row>
    <row r="264" spans="2:65" s="1" customFormat="1">
      <c r="B264" s="31"/>
      <c r="D264" s="144" t="s">
        <v>198</v>
      </c>
      <c r="F264" s="145" t="s">
        <v>3049</v>
      </c>
      <c r="I264" s="142"/>
      <c r="L264" s="31"/>
      <c r="M264" s="143"/>
      <c r="T264" s="52"/>
      <c r="AT264" s="16" t="s">
        <v>198</v>
      </c>
      <c r="AU264" s="16" t="s">
        <v>86</v>
      </c>
    </row>
    <row r="265" spans="2:65" s="12" customFormat="1">
      <c r="B265" s="146"/>
      <c r="D265" s="140" t="s">
        <v>200</v>
      </c>
      <c r="E265" s="147" t="s">
        <v>19</v>
      </c>
      <c r="F265" s="148" t="s">
        <v>86</v>
      </c>
      <c r="H265" s="149">
        <v>2</v>
      </c>
      <c r="I265" s="150"/>
      <c r="L265" s="146"/>
      <c r="M265" s="151"/>
      <c r="T265" s="152"/>
      <c r="AT265" s="147" t="s">
        <v>200</v>
      </c>
      <c r="AU265" s="147" t="s">
        <v>86</v>
      </c>
      <c r="AV265" s="12" t="s">
        <v>86</v>
      </c>
      <c r="AW265" s="12" t="s">
        <v>37</v>
      </c>
      <c r="AX265" s="12" t="s">
        <v>84</v>
      </c>
      <c r="AY265" s="147" t="s">
        <v>187</v>
      </c>
    </row>
    <row r="266" spans="2:65" s="1" customFormat="1" ht="37.799999999999997" customHeight="1">
      <c r="B266" s="31"/>
      <c r="C266" s="127" t="s">
        <v>493</v>
      </c>
      <c r="D266" s="127" t="s">
        <v>189</v>
      </c>
      <c r="E266" s="128" t="s">
        <v>3050</v>
      </c>
      <c r="F266" s="129" t="s">
        <v>3051</v>
      </c>
      <c r="G266" s="130" t="s">
        <v>320</v>
      </c>
      <c r="H266" s="131">
        <v>1</v>
      </c>
      <c r="I266" s="132"/>
      <c r="J266" s="133">
        <f>ROUND(I266*H266,2)</f>
        <v>0</v>
      </c>
      <c r="K266" s="129" t="s">
        <v>193</v>
      </c>
      <c r="L266" s="31"/>
      <c r="M266" s="134" t="s">
        <v>19</v>
      </c>
      <c r="N266" s="135" t="s">
        <v>47</v>
      </c>
      <c r="P266" s="136">
        <f>O266*H266</f>
        <v>0</v>
      </c>
      <c r="Q266" s="136">
        <v>0</v>
      </c>
      <c r="R266" s="136">
        <f>Q266*H266</f>
        <v>0</v>
      </c>
      <c r="S266" s="136">
        <v>8.0000000000000004E-4</v>
      </c>
      <c r="T266" s="137">
        <f>S266*H266</f>
        <v>8.0000000000000004E-4</v>
      </c>
      <c r="AR266" s="138" t="s">
        <v>298</v>
      </c>
      <c r="AT266" s="138" t="s">
        <v>189</v>
      </c>
      <c r="AU266" s="138" t="s">
        <v>86</v>
      </c>
      <c r="AY266" s="16" t="s">
        <v>187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84</v>
      </c>
      <c r="BK266" s="139">
        <f>ROUND(I266*H266,2)</f>
        <v>0</v>
      </c>
      <c r="BL266" s="16" t="s">
        <v>298</v>
      </c>
      <c r="BM266" s="138" t="s">
        <v>3052</v>
      </c>
    </row>
    <row r="267" spans="2:65" s="1" customFormat="1" ht="38.4">
      <c r="B267" s="31"/>
      <c r="D267" s="140" t="s">
        <v>196</v>
      </c>
      <c r="F267" s="141" t="s">
        <v>3053</v>
      </c>
      <c r="I267" s="142"/>
      <c r="L267" s="31"/>
      <c r="M267" s="143"/>
      <c r="T267" s="52"/>
      <c r="AT267" s="16" t="s">
        <v>196</v>
      </c>
      <c r="AU267" s="16" t="s">
        <v>86</v>
      </c>
    </row>
    <row r="268" spans="2:65" s="1" customFormat="1">
      <c r="B268" s="31"/>
      <c r="D268" s="144" t="s">
        <v>198</v>
      </c>
      <c r="F268" s="145" t="s">
        <v>3054</v>
      </c>
      <c r="I268" s="142"/>
      <c r="L268" s="31"/>
      <c r="M268" s="143"/>
      <c r="T268" s="52"/>
      <c r="AT268" s="16" t="s">
        <v>198</v>
      </c>
      <c r="AU268" s="16" t="s">
        <v>86</v>
      </c>
    </row>
    <row r="269" spans="2:65" s="12" customFormat="1">
      <c r="B269" s="146"/>
      <c r="D269" s="140" t="s">
        <v>200</v>
      </c>
      <c r="E269" s="147" t="s">
        <v>19</v>
      </c>
      <c r="F269" s="148" t="s">
        <v>84</v>
      </c>
      <c r="H269" s="149">
        <v>1</v>
      </c>
      <c r="I269" s="150"/>
      <c r="L269" s="146"/>
      <c r="M269" s="151"/>
      <c r="T269" s="152"/>
      <c r="AT269" s="147" t="s">
        <v>200</v>
      </c>
      <c r="AU269" s="147" t="s">
        <v>86</v>
      </c>
      <c r="AV269" s="12" t="s">
        <v>86</v>
      </c>
      <c r="AW269" s="12" t="s">
        <v>37</v>
      </c>
      <c r="AX269" s="12" t="s">
        <v>84</v>
      </c>
      <c r="AY269" s="147" t="s">
        <v>187</v>
      </c>
    </row>
    <row r="270" spans="2:65" s="1" customFormat="1" ht="44.25" customHeight="1">
      <c r="B270" s="31"/>
      <c r="C270" s="127" t="s">
        <v>497</v>
      </c>
      <c r="D270" s="127" t="s">
        <v>189</v>
      </c>
      <c r="E270" s="128" t="s">
        <v>3055</v>
      </c>
      <c r="F270" s="129" t="s">
        <v>3056</v>
      </c>
      <c r="G270" s="130" t="s">
        <v>320</v>
      </c>
      <c r="H270" s="131">
        <v>2</v>
      </c>
      <c r="I270" s="132"/>
      <c r="J270" s="133">
        <f>ROUND(I270*H270,2)</f>
        <v>0</v>
      </c>
      <c r="K270" s="129" t="s">
        <v>193</v>
      </c>
      <c r="L270" s="31"/>
      <c r="M270" s="134" t="s">
        <v>19</v>
      </c>
      <c r="N270" s="135" t="s">
        <v>47</v>
      </c>
      <c r="P270" s="136">
        <f>O270*H270</f>
        <v>0</v>
      </c>
      <c r="Q270" s="136">
        <v>0</v>
      </c>
      <c r="R270" s="136">
        <f>Q270*H270</f>
        <v>0</v>
      </c>
      <c r="S270" s="136">
        <v>8.0000000000000004E-4</v>
      </c>
      <c r="T270" s="137">
        <f>S270*H270</f>
        <v>1.6000000000000001E-3</v>
      </c>
      <c r="AR270" s="138" t="s">
        <v>298</v>
      </c>
      <c r="AT270" s="138" t="s">
        <v>189</v>
      </c>
      <c r="AU270" s="138" t="s">
        <v>86</v>
      </c>
      <c r="AY270" s="16" t="s">
        <v>187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84</v>
      </c>
      <c r="BK270" s="139">
        <f>ROUND(I270*H270,2)</f>
        <v>0</v>
      </c>
      <c r="BL270" s="16" t="s">
        <v>298</v>
      </c>
      <c r="BM270" s="138" t="s">
        <v>3057</v>
      </c>
    </row>
    <row r="271" spans="2:65" s="1" customFormat="1" ht="38.4">
      <c r="B271" s="31"/>
      <c r="D271" s="140" t="s">
        <v>196</v>
      </c>
      <c r="F271" s="141" t="s">
        <v>3058</v>
      </c>
      <c r="I271" s="142"/>
      <c r="L271" s="31"/>
      <c r="M271" s="143"/>
      <c r="T271" s="52"/>
      <c r="AT271" s="16" t="s">
        <v>196</v>
      </c>
      <c r="AU271" s="16" t="s">
        <v>86</v>
      </c>
    </row>
    <row r="272" spans="2:65" s="1" customFormat="1">
      <c r="B272" s="31"/>
      <c r="D272" s="144" t="s">
        <v>198</v>
      </c>
      <c r="F272" s="145" t="s">
        <v>3059</v>
      </c>
      <c r="I272" s="142"/>
      <c r="L272" s="31"/>
      <c r="M272" s="143"/>
      <c r="T272" s="52"/>
      <c r="AT272" s="16" t="s">
        <v>198</v>
      </c>
      <c r="AU272" s="16" t="s">
        <v>86</v>
      </c>
    </row>
    <row r="273" spans="2:65" s="1" customFormat="1" ht="24.15" customHeight="1">
      <c r="B273" s="31"/>
      <c r="C273" s="127" t="s">
        <v>503</v>
      </c>
      <c r="D273" s="127" t="s">
        <v>189</v>
      </c>
      <c r="E273" s="128" t="s">
        <v>1763</v>
      </c>
      <c r="F273" s="129" t="s">
        <v>1764</v>
      </c>
      <c r="G273" s="130" t="s">
        <v>238</v>
      </c>
      <c r="H273" s="131">
        <v>1.7999999999999999E-2</v>
      </c>
      <c r="I273" s="132"/>
      <c r="J273" s="133">
        <f>ROUND(I273*H273,2)</f>
        <v>0</v>
      </c>
      <c r="K273" s="129" t="s">
        <v>193</v>
      </c>
      <c r="L273" s="31"/>
      <c r="M273" s="134" t="s">
        <v>19</v>
      </c>
      <c r="N273" s="135" t="s">
        <v>47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298</v>
      </c>
      <c r="AT273" s="138" t="s">
        <v>189</v>
      </c>
      <c r="AU273" s="138" t="s">
        <v>86</v>
      </c>
      <c r="AY273" s="16" t="s">
        <v>187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84</v>
      </c>
      <c r="BK273" s="139">
        <f>ROUND(I273*H273,2)</f>
        <v>0</v>
      </c>
      <c r="BL273" s="16" t="s">
        <v>298</v>
      </c>
      <c r="BM273" s="138" t="s">
        <v>3060</v>
      </c>
    </row>
    <row r="274" spans="2:65" s="1" customFormat="1" ht="28.8">
      <c r="B274" s="31"/>
      <c r="D274" s="140" t="s">
        <v>196</v>
      </c>
      <c r="F274" s="141" t="s">
        <v>1766</v>
      </c>
      <c r="I274" s="142"/>
      <c r="L274" s="31"/>
      <c r="M274" s="143"/>
      <c r="T274" s="52"/>
      <c r="AT274" s="16" t="s">
        <v>196</v>
      </c>
      <c r="AU274" s="16" t="s">
        <v>86</v>
      </c>
    </row>
    <row r="275" spans="2:65" s="1" customFormat="1">
      <c r="B275" s="31"/>
      <c r="D275" s="144" t="s">
        <v>198</v>
      </c>
      <c r="F275" s="145" t="s">
        <v>1767</v>
      </c>
      <c r="I275" s="142"/>
      <c r="L275" s="31"/>
      <c r="M275" s="143"/>
      <c r="T275" s="52"/>
      <c r="AT275" s="16" t="s">
        <v>198</v>
      </c>
      <c r="AU275" s="16" t="s">
        <v>86</v>
      </c>
    </row>
    <row r="276" spans="2:65" s="11" customFormat="1" ht="22.8" customHeight="1">
      <c r="B276" s="115"/>
      <c r="D276" s="116" t="s">
        <v>75</v>
      </c>
      <c r="E276" s="125" t="s">
        <v>1773</v>
      </c>
      <c r="F276" s="125" t="s">
        <v>1774</v>
      </c>
      <c r="I276" s="118"/>
      <c r="J276" s="126">
        <f>BK276</f>
        <v>0</v>
      </c>
      <c r="L276" s="115"/>
      <c r="M276" s="120"/>
      <c r="P276" s="121">
        <f>SUM(P277:P349)</f>
        <v>0</v>
      </c>
      <c r="R276" s="121">
        <f>SUM(R277:R349)</f>
        <v>1.2483720000000002E-2</v>
      </c>
      <c r="T276" s="122">
        <f>SUM(T277:T349)</f>
        <v>0</v>
      </c>
      <c r="AR276" s="116" t="s">
        <v>86</v>
      </c>
      <c r="AT276" s="123" t="s">
        <v>75</v>
      </c>
      <c r="AU276" s="123" t="s">
        <v>84</v>
      </c>
      <c r="AY276" s="116" t="s">
        <v>187</v>
      </c>
      <c r="BK276" s="124">
        <f>SUM(BK277:BK349)</f>
        <v>0</v>
      </c>
    </row>
    <row r="277" spans="2:65" s="1" customFormat="1" ht="16.5" customHeight="1">
      <c r="B277" s="31"/>
      <c r="C277" s="127" t="s">
        <v>507</v>
      </c>
      <c r="D277" s="127" t="s">
        <v>189</v>
      </c>
      <c r="E277" s="128" t="s">
        <v>1775</v>
      </c>
      <c r="F277" s="129" t="s">
        <v>1776</v>
      </c>
      <c r="G277" s="130" t="s">
        <v>460</v>
      </c>
      <c r="H277" s="131">
        <v>17.8</v>
      </c>
      <c r="I277" s="132"/>
      <c r="J277" s="133">
        <f>ROUND(I277*H277,2)</f>
        <v>0</v>
      </c>
      <c r="K277" s="129" t="s">
        <v>193</v>
      </c>
      <c r="L277" s="31"/>
      <c r="M277" s="134" t="s">
        <v>19</v>
      </c>
      <c r="N277" s="135" t="s">
        <v>47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298</v>
      </c>
      <c r="AT277" s="138" t="s">
        <v>189</v>
      </c>
      <c r="AU277" s="138" t="s">
        <v>86</v>
      </c>
      <c r="AY277" s="16" t="s">
        <v>187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84</v>
      </c>
      <c r="BK277" s="139">
        <f>ROUND(I277*H277,2)</f>
        <v>0</v>
      </c>
      <c r="BL277" s="16" t="s">
        <v>298</v>
      </c>
      <c r="BM277" s="138" t="s">
        <v>3061</v>
      </c>
    </row>
    <row r="278" spans="2:65" s="1" customFormat="1">
      <c r="B278" s="31"/>
      <c r="D278" s="140" t="s">
        <v>196</v>
      </c>
      <c r="F278" s="141" t="s">
        <v>1776</v>
      </c>
      <c r="I278" s="142"/>
      <c r="L278" s="31"/>
      <c r="M278" s="143"/>
      <c r="T278" s="52"/>
      <c r="AT278" s="16" t="s">
        <v>196</v>
      </c>
      <c r="AU278" s="16" t="s">
        <v>86</v>
      </c>
    </row>
    <row r="279" spans="2:65" s="1" customFormat="1">
      <c r="B279" s="31"/>
      <c r="D279" s="144" t="s">
        <v>198</v>
      </c>
      <c r="F279" s="145" t="s">
        <v>1778</v>
      </c>
      <c r="I279" s="142"/>
      <c r="L279" s="31"/>
      <c r="M279" s="143"/>
      <c r="T279" s="52"/>
      <c r="AT279" s="16" t="s">
        <v>198</v>
      </c>
      <c r="AU279" s="16" t="s">
        <v>86</v>
      </c>
    </row>
    <row r="280" spans="2:65" s="12" customFormat="1">
      <c r="B280" s="146"/>
      <c r="D280" s="140" t="s">
        <v>200</v>
      </c>
      <c r="E280" s="147" t="s">
        <v>19</v>
      </c>
      <c r="F280" s="148" t="s">
        <v>3062</v>
      </c>
      <c r="H280" s="149">
        <v>17.8</v>
      </c>
      <c r="I280" s="150"/>
      <c r="L280" s="146"/>
      <c r="M280" s="151"/>
      <c r="T280" s="152"/>
      <c r="AT280" s="147" t="s">
        <v>200</v>
      </c>
      <c r="AU280" s="147" t="s">
        <v>86</v>
      </c>
      <c r="AV280" s="12" t="s">
        <v>86</v>
      </c>
      <c r="AW280" s="12" t="s">
        <v>37</v>
      </c>
      <c r="AX280" s="12" t="s">
        <v>84</v>
      </c>
      <c r="AY280" s="147" t="s">
        <v>187</v>
      </c>
    </row>
    <row r="281" spans="2:65" s="1" customFormat="1" ht="16.5" customHeight="1">
      <c r="B281" s="31"/>
      <c r="C281" s="160" t="s">
        <v>513</v>
      </c>
      <c r="D281" s="160" t="s">
        <v>267</v>
      </c>
      <c r="E281" s="161" t="s">
        <v>1780</v>
      </c>
      <c r="F281" s="162" t="s">
        <v>1781</v>
      </c>
      <c r="G281" s="163" t="s">
        <v>460</v>
      </c>
      <c r="H281" s="164">
        <v>18.593</v>
      </c>
      <c r="I281" s="165"/>
      <c r="J281" s="166">
        <f>ROUND(I281*H281,2)</f>
        <v>0</v>
      </c>
      <c r="K281" s="162" t="s">
        <v>19</v>
      </c>
      <c r="L281" s="167"/>
      <c r="M281" s="168" t="s">
        <v>19</v>
      </c>
      <c r="N281" s="169" t="s">
        <v>47</v>
      </c>
      <c r="P281" s="136">
        <f>O281*H281</f>
        <v>0</v>
      </c>
      <c r="Q281" s="136">
        <v>4.0000000000000003E-5</v>
      </c>
      <c r="R281" s="136">
        <f>Q281*H281</f>
        <v>7.4372000000000001E-4</v>
      </c>
      <c r="S281" s="136">
        <v>0</v>
      </c>
      <c r="T281" s="137">
        <f>S281*H281</f>
        <v>0</v>
      </c>
      <c r="AR281" s="138" t="s">
        <v>394</v>
      </c>
      <c r="AT281" s="138" t="s">
        <v>267</v>
      </c>
      <c r="AU281" s="138" t="s">
        <v>86</v>
      </c>
      <c r="AY281" s="16" t="s">
        <v>187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84</v>
      </c>
      <c r="BK281" s="139">
        <f>ROUND(I281*H281,2)</f>
        <v>0</v>
      </c>
      <c r="BL281" s="16" t="s">
        <v>298</v>
      </c>
      <c r="BM281" s="138" t="s">
        <v>3063</v>
      </c>
    </row>
    <row r="282" spans="2:65" s="1" customFormat="1">
      <c r="B282" s="31"/>
      <c r="D282" s="140" t="s">
        <v>196</v>
      </c>
      <c r="F282" s="141" t="s">
        <v>1781</v>
      </c>
      <c r="I282" s="142"/>
      <c r="L282" s="31"/>
      <c r="M282" s="143"/>
      <c r="T282" s="52"/>
      <c r="AT282" s="16" t="s">
        <v>196</v>
      </c>
      <c r="AU282" s="16" t="s">
        <v>86</v>
      </c>
    </row>
    <row r="283" spans="2:65" s="1" customFormat="1" ht="33" customHeight="1">
      <c r="B283" s="31"/>
      <c r="C283" s="127" t="s">
        <v>517</v>
      </c>
      <c r="D283" s="127" t="s">
        <v>189</v>
      </c>
      <c r="E283" s="128" t="s">
        <v>1794</v>
      </c>
      <c r="F283" s="129" t="s">
        <v>1795</v>
      </c>
      <c r="G283" s="130" t="s">
        <v>320</v>
      </c>
      <c r="H283" s="131">
        <v>1</v>
      </c>
      <c r="I283" s="132"/>
      <c r="J283" s="133">
        <f>ROUND(I283*H283,2)</f>
        <v>0</v>
      </c>
      <c r="K283" s="129" t="s">
        <v>193</v>
      </c>
      <c r="L283" s="31"/>
      <c r="M283" s="134" t="s">
        <v>19</v>
      </c>
      <c r="N283" s="135" t="s">
        <v>47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298</v>
      </c>
      <c r="AT283" s="138" t="s">
        <v>189</v>
      </c>
      <c r="AU283" s="138" t="s">
        <v>86</v>
      </c>
      <c r="AY283" s="16" t="s">
        <v>187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84</v>
      </c>
      <c r="BK283" s="139">
        <f>ROUND(I283*H283,2)</f>
        <v>0</v>
      </c>
      <c r="BL283" s="16" t="s">
        <v>298</v>
      </c>
      <c r="BM283" s="138" t="s">
        <v>3064</v>
      </c>
    </row>
    <row r="284" spans="2:65" s="1" customFormat="1" ht="19.2">
      <c r="B284" s="31"/>
      <c r="D284" s="140" t="s">
        <v>196</v>
      </c>
      <c r="F284" s="141" t="s">
        <v>1797</v>
      </c>
      <c r="I284" s="142"/>
      <c r="L284" s="31"/>
      <c r="M284" s="143"/>
      <c r="T284" s="52"/>
      <c r="AT284" s="16" t="s">
        <v>196</v>
      </c>
      <c r="AU284" s="16" t="s">
        <v>86</v>
      </c>
    </row>
    <row r="285" spans="2:65" s="1" customFormat="1">
      <c r="B285" s="31"/>
      <c r="D285" s="144" t="s">
        <v>198</v>
      </c>
      <c r="F285" s="145" t="s">
        <v>1798</v>
      </c>
      <c r="I285" s="142"/>
      <c r="L285" s="31"/>
      <c r="M285" s="143"/>
      <c r="T285" s="52"/>
      <c r="AT285" s="16" t="s">
        <v>198</v>
      </c>
      <c r="AU285" s="16" t="s">
        <v>86</v>
      </c>
    </row>
    <row r="286" spans="2:65" s="12" customFormat="1">
      <c r="B286" s="146"/>
      <c r="D286" s="140" t="s">
        <v>200</v>
      </c>
      <c r="E286" s="147" t="s">
        <v>19</v>
      </c>
      <c r="F286" s="148" t="s">
        <v>84</v>
      </c>
      <c r="H286" s="149">
        <v>1</v>
      </c>
      <c r="I286" s="150"/>
      <c r="L286" s="146"/>
      <c r="M286" s="151"/>
      <c r="T286" s="152"/>
      <c r="AT286" s="147" t="s">
        <v>200</v>
      </c>
      <c r="AU286" s="147" t="s">
        <v>86</v>
      </c>
      <c r="AV286" s="12" t="s">
        <v>86</v>
      </c>
      <c r="AW286" s="12" t="s">
        <v>37</v>
      </c>
      <c r="AX286" s="12" t="s">
        <v>84</v>
      </c>
      <c r="AY286" s="147" t="s">
        <v>187</v>
      </c>
    </row>
    <row r="287" spans="2:65" s="1" customFormat="1" ht="24.15" customHeight="1">
      <c r="B287" s="31"/>
      <c r="C287" s="160" t="s">
        <v>523</v>
      </c>
      <c r="D287" s="160" t="s">
        <v>267</v>
      </c>
      <c r="E287" s="161" t="s">
        <v>1799</v>
      </c>
      <c r="F287" s="162" t="s">
        <v>1800</v>
      </c>
      <c r="G287" s="163" t="s">
        <v>320</v>
      </c>
      <c r="H287" s="164">
        <v>1</v>
      </c>
      <c r="I287" s="165"/>
      <c r="J287" s="166">
        <f>ROUND(I287*H287,2)</f>
        <v>0</v>
      </c>
      <c r="K287" s="162" t="s">
        <v>193</v>
      </c>
      <c r="L287" s="167"/>
      <c r="M287" s="168" t="s">
        <v>19</v>
      </c>
      <c r="N287" s="169" t="s">
        <v>47</v>
      </c>
      <c r="P287" s="136">
        <f>O287*H287</f>
        <v>0</v>
      </c>
      <c r="Q287" s="136">
        <v>1.8400000000000001E-3</v>
      </c>
      <c r="R287" s="136">
        <f>Q287*H287</f>
        <v>1.8400000000000001E-3</v>
      </c>
      <c r="S287" s="136">
        <v>0</v>
      </c>
      <c r="T287" s="137">
        <f>S287*H287</f>
        <v>0</v>
      </c>
      <c r="AR287" s="138" t="s">
        <v>394</v>
      </c>
      <c r="AT287" s="138" t="s">
        <v>267</v>
      </c>
      <c r="AU287" s="138" t="s">
        <v>86</v>
      </c>
      <c r="AY287" s="16" t="s">
        <v>187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84</v>
      </c>
      <c r="BK287" s="139">
        <f>ROUND(I287*H287,2)</f>
        <v>0</v>
      </c>
      <c r="BL287" s="16" t="s">
        <v>298</v>
      </c>
      <c r="BM287" s="138" t="s">
        <v>3065</v>
      </c>
    </row>
    <row r="288" spans="2:65" s="1" customFormat="1" ht="19.2">
      <c r="B288" s="31"/>
      <c r="D288" s="140" t="s">
        <v>196</v>
      </c>
      <c r="F288" s="141" t="s">
        <v>1800</v>
      </c>
      <c r="I288" s="142"/>
      <c r="L288" s="31"/>
      <c r="M288" s="143"/>
      <c r="T288" s="52"/>
      <c r="AT288" s="16" t="s">
        <v>196</v>
      </c>
      <c r="AU288" s="16" t="s">
        <v>86</v>
      </c>
    </row>
    <row r="289" spans="2:65" s="1" customFormat="1" ht="16.5" customHeight="1">
      <c r="B289" s="31"/>
      <c r="C289" s="127" t="s">
        <v>527</v>
      </c>
      <c r="D289" s="127" t="s">
        <v>189</v>
      </c>
      <c r="E289" s="128" t="s">
        <v>1802</v>
      </c>
      <c r="F289" s="129" t="s">
        <v>1803</v>
      </c>
      <c r="G289" s="130" t="s">
        <v>320</v>
      </c>
      <c r="H289" s="131">
        <v>2</v>
      </c>
      <c r="I289" s="132"/>
      <c r="J289" s="133">
        <f>ROUND(I289*H289,2)</f>
        <v>0</v>
      </c>
      <c r="K289" s="129" t="s">
        <v>193</v>
      </c>
      <c r="L289" s="31"/>
      <c r="M289" s="134" t="s">
        <v>19</v>
      </c>
      <c r="N289" s="135" t="s">
        <v>47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298</v>
      </c>
      <c r="AT289" s="138" t="s">
        <v>189</v>
      </c>
      <c r="AU289" s="138" t="s">
        <v>86</v>
      </c>
      <c r="AY289" s="16" t="s">
        <v>187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84</v>
      </c>
      <c r="BK289" s="139">
        <f>ROUND(I289*H289,2)</f>
        <v>0</v>
      </c>
      <c r="BL289" s="16" t="s">
        <v>298</v>
      </c>
      <c r="BM289" s="138" t="s">
        <v>3066</v>
      </c>
    </row>
    <row r="290" spans="2:65" s="1" customFormat="1">
      <c r="B290" s="31"/>
      <c r="D290" s="140" t="s">
        <v>196</v>
      </c>
      <c r="F290" s="141" t="s">
        <v>1805</v>
      </c>
      <c r="I290" s="142"/>
      <c r="L290" s="31"/>
      <c r="M290" s="143"/>
      <c r="T290" s="52"/>
      <c r="AT290" s="16" t="s">
        <v>196</v>
      </c>
      <c r="AU290" s="16" t="s">
        <v>86</v>
      </c>
    </row>
    <row r="291" spans="2:65" s="1" customFormat="1">
      <c r="B291" s="31"/>
      <c r="D291" s="144" t="s">
        <v>198</v>
      </c>
      <c r="F291" s="145" t="s">
        <v>1806</v>
      </c>
      <c r="I291" s="142"/>
      <c r="L291" s="31"/>
      <c r="M291" s="143"/>
      <c r="T291" s="52"/>
      <c r="AT291" s="16" t="s">
        <v>198</v>
      </c>
      <c r="AU291" s="16" t="s">
        <v>86</v>
      </c>
    </row>
    <row r="292" spans="2:65" s="12" customFormat="1">
      <c r="B292" s="146"/>
      <c r="D292" s="140" t="s">
        <v>200</v>
      </c>
      <c r="E292" s="147" t="s">
        <v>19</v>
      </c>
      <c r="F292" s="148" t="s">
        <v>86</v>
      </c>
      <c r="H292" s="149">
        <v>2</v>
      </c>
      <c r="I292" s="150"/>
      <c r="L292" s="146"/>
      <c r="M292" s="151"/>
      <c r="T292" s="152"/>
      <c r="AT292" s="147" t="s">
        <v>200</v>
      </c>
      <c r="AU292" s="147" t="s">
        <v>86</v>
      </c>
      <c r="AV292" s="12" t="s">
        <v>86</v>
      </c>
      <c r="AW292" s="12" t="s">
        <v>37</v>
      </c>
      <c r="AX292" s="12" t="s">
        <v>84</v>
      </c>
      <c r="AY292" s="147" t="s">
        <v>187</v>
      </c>
    </row>
    <row r="293" spans="2:65" s="1" customFormat="1" ht="16.5" customHeight="1">
      <c r="B293" s="31"/>
      <c r="C293" s="160" t="s">
        <v>533</v>
      </c>
      <c r="D293" s="160" t="s">
        <v>267</v>
      </c>
      <c r="E293" s="161" t="s">
        <v>1807</v>
      </c>
      <c r="F293" s="162" t="s">
        <v>1808</v>
      </c>
      <c r="G293" s="163" t="s">
        <v>320</v>
      </c>
      <c r="H293" s="164">
        <v>2</v>
      </c>
      <c r="I293" s="165"/>
      <c r="J293" s="166">
        <f>ROUND(I293*H293,2)</f>
        <v>0</v>
      </c>
      <c r="K293" s="162" t="s">
        <v>193</v>
      </c>
      <c r="L293" s="167"/>
      <c r="M293" s="168" t="s">
        <v>19</v>
      </c>
      <c r="N293" s="169" t="s">
        <v>47</v>
      </c>
      <c r="P293" s="136">
        <f>O293*H293</f>
        <v>0</v>
      </c>
      <c r="Q293" s="136">
        <v>1.5E-3</v>
      </c>
      <c r="R293" s="136">
        <f>Q293*H293</f>
        <v>3.0000000000000001E-3</v>
      </c>
      <c r="S293" s="136">
        <v>0</v>
      </c>
      <c r="T293" s="137">
        <f>S293*H293</f>
        <v>0</v>
      </c>
      <c r="AR293" s="138" t="s">
        <v>394</v>
      </c>
      <c r="AT293" s="138" t="s">
        <v>267</v>
      </c>
      <c r="AU293" s="138" t="s">
        <v>86</v>
      </c>
      <c r="AY293" s="16" t="s">
        <v>187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84</v>
      </c>
      <c r="BK293" s="139">
        <f>ROUND(I293*H293,2)</f>
        <v>0</v>
      </c>
      <c r="BL293" s="16" t="s">
        <v>298</v>
      </c>
      <c r="BM293" s="138" t="s">
        <v>3067</v>
      </c>
    </row>
    <row r="294" spans="2:65" s="1" customFormat="1">
      <c r="B294" s="31"/>
      <c r="D294" s="140" t="s">
        <v>196</v>
      </c>
      <c r="F294" s="141" t="s">
        <v>1808</v>
      </c>
      <c r="I294" s="142"/>
      <c r="L294" s="31"/>
      <c r="M294" s="143"/>
      <c r="T294" s="52"/>
      <c r="AT294" s="16" t="s">
        <v>196</v>
      </c>
      <c r="AU294" s="16" t="s">
        <v>86</v>
      </c>
    </row>
    <row r="295" spans="2:65" s="1" customFormat="1" ht="21.75" customHeight="1">
      <c r="B295" s="31"/>
      <c r="C295" s="127" t="s">
        <v>538</v>
      </c>
      <c r="D295" s="127" t="s">
        <v>189</v>
      </c>
      <c r="E295" s="128" t="s">
        <v>3068</v>
      </c>
      <c r="F295" s="129" t="s">
        <v>3069</v>
      </c>
      <c r="G295" s="130" t="s">
        <v>320</v>
      </c>
      <c r="H295" s="131">
        <v>1</v>
      </c>
      <c r="I295" s="132"/>
      <c r="J295" s="133">
        <f>ROUND(I295*H295,2)</f>
        <v>0</v>
      </c>
      <c r="K295" s="129" t="s">
        <v>193</v>
      </c>
      <c r="L295" s="31"/>
      <c r="M295" s="134" t="s">
        <v>19</v>
      </c>
      <c r="N295" s="135" t="s">
        <v>47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298</v>
      </c>
      <c r="AT295" s="138" t="s">
        <v>189</v>
      </c>
      <c r="AU295" s="138" t="s">
        <v>86</v>
      </c>
      <c r="AY295" s="16" t="s">
        <v>187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84</v>
      </c>
      <c r="BK295" s="139">
        <f>ROUND(I295*H295,2)</f>
        <v>0</v>
      </c>
      <c r="BL295" s="16" t="s">
        <v>298</v>
      </c>
      <c r="BM295" s="138" t="s">
        <v>3070</v>
      </c>
    </row>
    <row r="296" spans="2:65" s="1" customFormat="1">
      <c r="B296" s="31"/>
      <c r="D296" s="140" t="s">
        <v>196</v>
      </c>
      <c r="F296" s="141" t="s">
        <v>3071</v>
      </c>
      <c r="I296" s="142"/>
      <c r="L296" s="31"/>
      <c r="M296" s="143"/>
      <c r="T296" s="52"/>
      <c r="AT296" s="16" t="s">
        <v>196</v>
      </c>
      <c r="AU296" s="16" t="s">
        <v>86</v>
      </c>
    </row>
    <row r="297" spans="2:65" s="1" customFormat="1">
      <c r="B297" s="31"/>
      <c r="D297" s="144" t="s">
        <v>198</v>
      </c>
      <c r="F297" s="145" t="s">
        <v>3072</v>
      </c>
      <c r="I297" s="142"/>
      <c r="L297" s="31"/>
      <c r="M297" s="143"/>
      <c r="T297" s="52"/>
      <c r="AT297" s="16" t="s">
        <v>198</v>
      </c>
      <c r="AU297" s="16" t="s">
        <v>86</v>
      </c>
    </row>
    <row r="298" spans="2:65" s="12" customFormat="1">
      <c r="B298" s="146"/>
      <c r="D298" s="140" t="s">
        <v>200</v>
      </c>
      <c r="E298" s="147" t="s">
        <v>19</v>
      </c>
      <c r="F298" s="148" t="s">
        <v>84</v>
      </c>
      <c r="H298" s="149">
        <v>1</v>
      </c>
      <c r="I298" s="150"/>
      <c r="L298" s="146"/>
      <c r="M298" s="151"/>
      <c r="T298" s="152"/>
      <c r="AT298" s="147" t="s">
        <v>200</v>
      </c>
      <c r="AU298" s="147" t="s">
        <v>86</v>
      </c>
      <c r="AV298" s="12" t="s">
        <v>86</v>
      </c>
      <c r="AW298" s="12" t="s">
        <v>37</v>
      </c>
      <c r="AX298" s="12" t="s">
        <v>84</v>
      </c>
      <c r="AY298" s="147" t="s">
        <v>187</v>
      </c>
    </row>
    <row r="299" spans="2:65" s="1" customFormat="1" ht="16.5" customHeight="1">
      <c r="B299" s="31"/>
      <c r="C299" s="160" t="s">
        <v>544</v>
      </c>
      <c r="D299" s="160" t="s">
        <v>267</v>
      </c>
      <c r="E299" s="161" t="s">
        <v>3073</v>
      </c>
      <c r="F299" s="162" t="s">
        <v>3074</v>
      </c>
      <c r="G299" s="163" t="s">
        <v>320</v>
      </c>
      <c r="H299" s="164">
        <v>1</v>
      </c>
      <c r="I299" s="165"/>
      <c r="J299" s="166">
        <f>ROUND(I299*H299,2)</f>
        <v>0</v>
      </c>
      <c r="K299" s="162" t="s">
        <v>193</v>
      </c>
      <c r="L299" s="167"/>
      <c r="M299" s="168" t="s">
        <v>19</v>
      </c>
      <c r="N299" s="169" t="s">
        <v>47</v>
      </c>
      <c r="P299" s="136">
        <f>O299*H299</f>
        <v>0</v>
      </c>
      <c r="Q299" s="136">
        <v>5.0000000000000001E-4</v>
      </c>
      <c r="R299" s="136">
        <f>Q299*H299</f>
        <v>5.0000000000000001E-4</v>
      </c>
      <c r="S299" s="136">
        <v>0</v>
      </c>
      <c r="T299" s="137">
        <f>S299*H299</f>
        <v>0</v>
      </c>
      <c r="AR299" s="138" t="s">
        <v>394</v>
      </c>
      <c r="AT299" s="138" t="s">
        <v>267</v>
      </c>
      <c r="AU299" s="138" t="s">
        <v>86</v>
      </c>
      <c r="AY299" s="16" t="s">
        <v>187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84</v>
      </c>
      <c r="BK299" s="139">
        <f>ROUND(I299*H299,2)</f>
        <v>0</v>
      </c>
      <c r="BL299" s="16" t="s">
        <v>298</v>
      </c>
      <c r="BM299" s="138" t="s">
        <v>3075</v>
      </c>
    </row>
    <row r="300" spans="2:65" s="1" customFormat="1">
      <c r="B300" s="31"/>
      <c r="D300" s="140" t="s">
        <v>196</v>
      </c>
      <c r="F300" s="141" t="s">
        <v>3074</v>
      </c>
      <c r="I300" s="142"/>
      <c r="L300" s="31"/>
      <c r="M300" s="143"/>
      <c r="T300" s="52"/>
      <c r="AT300" s="16" t="s">
        <v>196</v>
      </c>
      <c r="AU300" s="16" t="s">
        <v>86</v>
      </c>
    </row>
    <row r="301" spans="2:65" s="1" customFormat="1" ht="16.5" customHeight="1">
      <c r="B301" s="31"/>
      <c r="C301" s="127" t="s">
        <v>550</v>
      </c>
      <c r="D301" s="127" t="s">
        <v>189</v>
      </c>
      <c r="E301" s="128" t="s">
        <v>1810</v>
      </c>
      <c r="F301" s="129" t="s">
        <v>1811</v>
      </c>
      <c r="G301" s="130" t="s">
        <v>320</v>
      </c>
      <c r="H301" s="131">
        <v>1</v>
      </c>
      <c r="I301" s="132"/>
      <c r="J301" s="133">
        <f>ROUND(I301*H301,2)</f>
        <v>0</v>
      </c>
      <c r="K301" s="129" t="s">
        <v>193</v>
      </c>
      <c r="L301" s="31"/>
      <c r="M301" s="134" t="s">
        <v>19</v>
      </c>
      <c r="N301" s="135" t="s">
        <v>47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298</v>
      </c>
      <c r="AT301" s="138" t="s">
        <v>189</v>
      </c>
      <c r="AU301" s="138" t="s">
        <v>86</v>
      </c>
      <c r="AY301" s="16" t="s">
        <v>187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84</v>
      </c>
      <c r="BK301" s="139">
        <f>ROUND(I301*H301,2)</f>
        <v>0</v>
      </c>
      <c r="BL301" s="16" t="s">
        <v>298</v>
      </c>
      <c r="BM301" s="138" t="s">
        <v>3076</v>
      </c>
    </row>
    <row r="302" spans="2:65" s="1" customFormat="1">
      <c r="B302" s="31"/>
      <c r="D302" s="140" t="s">
        <v>196</v>
      </c>
      <c r="F302" s="141" t="s">
        <v>1811</v>
      </c>
      <c r="I302" s="142"/>
      <c r="L302" s="31"/>
      <c r="M302" s="143"/>
      <c r="T302" s="52"/>
      <c r="AT302" s="16" t="s">
        <v>196</v>
      </c>
      <c r="AU302" s="16" t="s">
        <v>86</v>
      </c>
    </row>
    <row r="303" spans="2:65" s="1" customFormat="1">
      <c r="B303" s="31"/>
      <c r="D303" s="144" t="s">
        <v>198</v>
      </c>
      <c r="F303" s="145" t="s">
        <v>1813</v>
      </c>
      <c r="I303" s="142"/>
      <c r="L303" s="31"/>
      <c r="M303" s="143"/>
      <c r="T303" s="52"/>
      <c r="AT303" s="16" t="s">
        <v>198</v>
      </c>
      <c r="AU303" s="16" t="s">
        <v>86</v>
      </c>
    </row>
    <row r="304" spans="2:65" s="12" customFormat="1">
      <c r="B304" s="146"/>
      <c r="D304" s="140" t="s">
        <v>200</v>
      </c>
      <c r="E304" s="147" t="s">
        <v>19</v>
      </c>
      <c r="F304" s="148" t="s">
        <v>84</v>
      </c>
      <c r="H304" s="149">
        <v>1</v>
      </c>
      <c r="I304" s="150"/>
      <c r="L304" s="146"/>
      <c r="M304" s="151"/>
      <c r="T304" s="152"/>
      <c r="AT304" s="147" t="s">
        <v>200</v>
      </c>
      <c r="AU304" s="147" t="s">
        <v>86</v>
      </c>
      <c r="AV304" s="12" t="s">
        <v>86</v>
      </c>
      <c r="AW304" s="12" t="s">
        <v>37</v>
      </c>
      <c r="AX304" s="12" t="s">
        <v>84</v>
      </c>
      <c r="AY304" s="147" t="s">
        <v>187</v>
      </c>
    </row>
    <row r="305" spans="2:65" s="1" customFormat="1" ht="16.5" customHeight="1">
      <c r="B305" s="31"/>
      <c r="C305" s="160" t="s">
        <v>554</v>
      </c>
      <c r="D305" s="160" t="s">
        <v>267</v>
      </c>
      <c r="E305" s="161" t="s">
        <v>1814</v>
      </c>
      <c r="F305" s="162" t="s">
        <v>1815</v>
      </c>
      <c r="G305" s="163" t="s">
        <v>320</v>
      </c>
      <c r="H305" s="164">
        <v>1</v>
      </c>
      <c r="I305" s="165"/>
      <c r="J305" s="166">
        <f>ROUND(I305*H305,2)</f>
        <v>0</v>
      </c>
      <c r="K305" s="162" t="s">
        <v>193</v>
      </c>
      <c r="L305" s="167"/>
      <c r="M305" s="168" t="s">
        <v>19</v>
      </c>
      <c r="N305" s="169" t="s">
        <v>47</v>
      </c>
      <c r="P305" s="136">
        <f>O305*H305</f>
        <v>0</v>
      </c>
      <c r="Q305" s="136">
        <v>4.4999999999999997E-3</v>
      </c>
      <c r="R305" s="136">
        <f>Q305*H305</f>
        <v>4.4999999999999997E-3</v>
      </c>
      <c r="S305" s="136">
        <v>0</v>
      </c>
      <c r="T305" s="137">
        <f>S305*H305</f>
        <v>0</v>
      </c>
      <c r="AR305" s="138" t="s">
        <v>394</v>
      </c>
      <c r="AT305" s="138" t="s">
        <v>267</v>
      </c>
      <c r="AU305" s="138" t="s">
        <v>86</v>
      </c>
      <c r="AY305" s="16" t="s">
        <v>187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6" t="s">
        <v>84</v>
      </c>
      <c r="BK305" s="139">
        <f>ROUND(I305*H305,2)</f>
        <v>0</v>
      </c>
      <c r="BL305" s="16" t="s">
        <v>298</v>
      </c>
      <c r="BM305" s="138" t="s">
        <v>3077</v>
      </c>
    </row>
    <row r="306" spans="2:65" s="1" customFormat="1">
      <c r="B306" s="31"/>
      <c r="D306" s="140" t="s">
        <v>196</v>
      </c>
      <c r="F306" s="141" t="s">
        <v>1815</v>
      </c>
      <c r="I306" s="142"/>
      <c r="L306" s="31"/>
      <c r="M306" s="143"/>
      <c r="T306" s="52"/>
      <c r="AT306" s="16" t="s">
        <v>196</v>
      </c>
      <c r="AU306" s="16" t="s">
        <v>86</v>
      </c>
    </row>
    <row r="307" spans="2:65" s="1" customFormat="1" ht="16.5" customHeight="1">
      <c r="B307" s="31"/>
      <c r="C307" s="127" t="s">
        <v>560</v>
      </c>
      <c r="D307" s="127" t="s">
        <v>189</v>
      </c>
      <c r="E307" s="128" t="s">
        <v>3078</v>
      </c>
      <c r="F307" s="129" t="s">
        <v>3079</v>
      </c>
      <c r="G307" s="130" t="s">
        <v>320</v>
      </c>
      <c r="H307" s="131">
        <v>2</v>
      </c>
      <c r="I307" s="132"/>
      <c r="J307" s="133">
        <f>ROUND(I307*H307,2)</f>
        <v>0</v>
      </c>
      <c r="K307" s="129" t="s">
        <v>193</v>
      </c>
      <c r="L307" s="31"/>
      <c r="M307" s="134" t="s">
        <v>19</v>
      </c>
      <c r="N307" s="135" t="s">
        <v>47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298</v>
      </c>
      <c r="AT307" s="138" t="s">
        <v>189</v>
      </c>
      <c r="AU307" s="138" t="s">
        <v>86</v>
      </c>
      <c r="AY307" s="16" t="s">
        <v>187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84</v>
      </c>
      <c r="BK307" s="139">
        <f>ROUND(I307*H307,2)</f>
        <v>0</v>
      </c>
      <c r="BL307" s="16" t="s">
        <v>298</v>
      </c>
      <c r="BM307" s="138" t="s">
        <v>3080</v>
      </c>
    </row>
    <row r="308" spans="2:65" s="1" customFormat="1" ht="19.2">
      <c r="B308" s="31"/>
      <c r="D308" s="140" t="s">
        <v>196</v>
      </c>
      <c r="F308" s="141" t="s">
        <v>3081</v>
      </c>
      <c r="I308" s="142"/>
      <c r="L308" s="31"/>
      <c r="M308" s="143"/>
      <c r="T308" s="52"/>
      <c r="AT308" s="16" t="s">
        <v>196</v>
      </c>
      <c r="AU308" s="16" t="s">
        <v>86</v>
      </c>
    </row>
    <row r="309" spans="2:65" s="1" customFormat="1">
      <c r="B309" s="31"/>
      <c r="D309" s="144" t="s">
        <v>198</v>
      </c>
      <c r="F309" s="145" t="s">
        <v>3082</v>
      </c>
      <c r="I309" s="142"/>
      <c r="L309" s="31"/>
      <c r="M309" s="143"/>
      <c r="T309" s="52"/>
      <c r="AT309" s="16" t="s">
        <v>198</v>
      </c>
      <c r="AU309" s="16" t="s">
        <v>86</v>
      </c>
    </row>
    <row r="310" spans="2:65" s="12" customFormat="1">
      <c r="B310" s="146"/>
      <c r="D310" s="140" t="s">
        <v>200</v>
      </c>
      <c r="E310" s="147" t="s">
        <v>19</v>
      </c>
      <c r="F310" s="148" t="s">
        <v>86</v>
      </c>
      <c r="H310" s="149">
        <v>2</v>
      </c>
      <c r="I310" s="150"/>
      <c r="L310" s="146"/>
      <c r="M310" s="151"/>
      <c r="T310" s="152"/>
      <c r="AT310" s="147" t="s">
        <v>200</v>
      </c>
      <c r="AU310" s="147" t="s">
        <v>86</v>
      </c>
      <c r="AV310" s="12" t="s">
        <v>86</v>
      </c>
      <c r="AW310" s="12" t="s">
        <v>37</v>
      </c>
      <c r="AX310" s="12" t="s">
        <v>84</v>
      </c>
      <c r="AY310" s="147" t="s">
        <v>187</v>
      </c>
    </row>
    <row r="311" spans="2:65" s="1" customFormat="1" ht="16.5" customHeight="1">
      <c r="B311" s="31"/>
      <c r="C311" s="160" t="s">
        <v>564</v>
      </c>
      <c r="D311" s="160" t="s">
        <v>267</v>
      </c>
      <c r="E311" s="161" t="s">
        <v>3083</v>
      </c>
      <c r="F311" s="162" t="s">
        <v>3084</v>
      </c>
      <c r="G311" s="163" t="s">
        <v>320</v>
      </c>
      <c r="H311" s="164">
        <v>2</v>
      </c>
      <c r="I311" s="165"/>
      <c r="J311" s="166">
        <f>ROUND(I311*H311,2)</f>
        <v>0</v>
      </c>
      <c r="K311" s="162" t="s">
        <v>193</v>
      </c>
      <c r="L311" s="167"/>
      <c r="M311" s="168" t="s">
        <v>19</v>
      </c>
      <c r="N311" s="169" t="s">
        <v>47</v>
      </c>
      <c r="P311" s="136">
        <f>O311*H311</f>
        <v>0</v>
      </c>
      <c r="Q311" s="136">
        <v>1E-4</v>
      </c>
      <c r="R311" s="136">
        <f>Q311*H311</f>
        <v>2.0000000000000001E-4</v>
      </c>
      <c r="S311" s="136">
        <v>0</v>
      </c>
      <c r="T311" s="137">
        <f>S311*H311</f>
        <v>0</v>
      </c>
      <c r="AR311" s="138" t="s">
        <v>394</v>
      </c>
      <c r="AT311" s="138" t="s">
        <v>267</v>
      </c>
      <c r="AU311" s="138" t="s">
        <v>86</v>
      </c>
      <c r="AY311" s="16" t="s">
        <v>187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84</v>
      </c>
      <c r="BK311" s="139">
        <f>ROUND(I311*H311,2)</f>
        <v>0</v>
      </c>
      <c r="BL311" s="16" t="s">
        <v>298</v>
      </c>
      <c r="BM311" s="138" t="s">
        <v>3085</v>
      </c>
    </row>
    <row r="312" spans="2:65" s="1" customFormat="1">
      <c r="B312" s="31"/>
      <c r="D312" s="140" t="s">
        <v>196</v>
      </c>
      <c r="F312" s="141" t="s">
        <v>3084</v>
      </c>
      <c r="I312" s="142"/>
      <c r="L312" s="31"/>
      <c r="M312" s="143"/>
      <c r="T312" s="52"/>
      <c r="AT312" s="16" t="s">
        <v>196</v>
      </c>
      <c r="AU312" s="16" t="s">
        <v>86</v>
      </c>
    </row>
    <row r="313" spans="2:65" s="1" customFormat="1" ht="16.5" customHeight="1">
      <c r="B313" s="31"/>
      <c r="C313" s="127" t="s">
        <v>571</v>
      </c>
      <c r="D313" s="127" t="s">
        <v>189</v>
      </c>
      <c r="E313" s="128" t="s">
        <v>1817</v>
      </c>
      <c r="F313" s="129" t="s">
        <v>1818</v>
      </c>
      <c r="G313" s="130" t="s">
        <v>320</v>
      </c>
      <c r="H313" s="131">
        <v>1</v>
      </c>
      <c r="I313" s="132"/>
      <c r="J313" s="133">
        <f>ROUND(I313*H313,2)</f>
        <v>0</v>
      </c>
      <c r="K313" s="129" t="s">
        <v>193</v>
      </c>
      <c r="L313" s="31"/>
      <c r="M313" s="134" t="s">
        <v>19</v>
      </c>
      <c r="N313" s="135" t="s">
        <v>47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298</v>
      </c>
      <c r="AT313" s="138" t="s">
        <v>189</v>
      </c>
      <c r="AU313" s="138" t="s">
        <v>86</v>
      </c>
      <c r="AY313" s="16" t="s">
        <v>187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84</v>
      </c>
      <c r="BK313" s="139">
        <f>ROUND(I313*H313,2)</f>
        <v>0</v>
      </c>
      <c r="BL313" s="16" t="s">
        <v>298</v>
      </c>
      <c r="BM313" s="138" t="s">
        <v>3086</v>
      </c>
    </row>
    <row r="314" spans="2:65" s="1" customFormat="1">
      <c r="B314" s="31"/>
      <c r="D314" s="140" t="s">
        <v>196</v>
      </c>
      <c r="F314" s="141" t="s">
        <v>1820</v>
      </c>
      <c r="I314" s="142"/>
      <c r="L314" s="31"/>
      <c r="M314" s="143"/>
      <c r="T314" s="52"/>
      <c r="AT314" s="16" t="s">
        <v>196</v>
      </c>
      <c r="AU314" s="16" t="s">
        <v>86</v>
      </c>
    </row>
    <row r="315" spans="2:65" s="1" customFormat="1">
      <c r="B315" s="31"/>
      <c r="D315" s="144" t="s">
        <v>198</v>
      </c>
      <c r="F315" s="145" t="s">
        <v>1821</v>
      </c>
      <c r="I315" s="142"/>
      <c r="L315" s="31"/>
      <c r="M315" s="143"/>
      <c r="T315" s="52"/>
      <c r="AT315" s="16" t="s">
        <v>198</v>
      </c>
      <c r="AU315" s="16" t="s">
        <v>86</v>
      </c>
    </row>
    <row r="316" spans="2:65" s="12" customFormat="1">
      <c r="B316" s="146"/>
      <c r="D316" s="140" t="s">
        <v>200</v>
      </c>
      <c r="E316" s="147" t="s">
        <v>19</v>
      </c>
      <c r="F316" s="148" t="s">
        <v>84</v>
      </c>
      <c r="H316" s="149">
        <v>1</v>
      </c>
      <c r="I316" s="150"/>
      <c r="L316" s="146"/>
      <c r="M316" s="151"/>
      <c r="T316" s="152"/>
      <c r="AT316" s="147" t="s">
        <v>200</v>
      </c>
      <c r="AU316" s="147" t="s">
        <v>86</v>
      </c>
      <c r="AV316" s="12" t="s">
        <v>86</v>
      </c>
      <c r="AW316" s="12" t="s">
        <v>37</v>
      </c>
      <c r="AX316" s="12" t="s">
        <v>84</v>
      </c>
      <c r="AY316" s="147" t="s">
        <v>187</v>
      </c>
    </row>
    <row r="317" spans="2:65" s="1" customFormat="1" ht="16.5" customHeight="1">
      <c r="B317" s="31"/>
      <c r="C317" s="160" t="s">
        <v>578</v>
      </c>
      <c r="D317" s="160" t="s">
        <v>267</v>
      </c>
      <c r="E317" s="161" t="s">
        <v>1822</v>
      </c>
      <c r="F317" s="162" t="s">
        <v>1823</v>
      </c>
      <c r="G317" s="163" t="s">
        <v>320</v>
      </c>
      <c r="H317" s="164">
        <v>1</v>
      </c>
      <c r="I317" s="165"/>
      <c r="J317" s="166">
        <f>ROUND(I317*H317,2)</f>
        <v>0</v>
      </c>
      <c r="K317" s="162" t="s">
        <v>193</v>
      </c>
      <c r="L317" s="167"/>
      <c r="M317" s="168" t="s">
        <v>19</v>
      </c>
      <c r="N317" s="169" t="s">
        <v>47</v>
      </c>
      <c r="P317" s="136">
        <f>O317*H317</f>
        <v>0</v>
      </c>
      <c r="Q317" s="136">
        <v>2.0000000000000001E-4</v>
      </c>
      <c r="R317" s="136">
        <f>Q317*H317</f>
        <v>2.0000000000000001E-4</v>
      </c>
      <c r="S317" s="136">
        <v>0</v>
      </c>
      <c r="T317" s="137">
        <f>S317*H317</f>
        <v>0</v>
      </c>
      <c r="AR317" s="138" t="s">
        <v>394</v>
      </c>
      <c r="AT317" s="138" t="s">
        <v>267</v>
      </c>
      <c r="AU317" s="138" t="s">
        <v>86</v>
      </c>
      <c r="AY317" s="16" t="s">
        <v>187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84</v>
      </c>
      <c r="BK317" s="139">
        <f>ROUND(I317*H317,2)</f>
        <v>0</v>
      </c>
      <c r="BL317" s="16" t="s">
        <v>298</v>
      </c>
      <c r="BM317" s="138" t="s">
        <v>3087</v>
      </c>
    </row>
    <row r="318" spans="2:65" s="1" customFormat="1">
      <c r="B318" s="31"/>
      <c r="D318" s="140" t="s">
        <v>196</v>
      </c>
      <c r="F318" s="141" t="s">
        <v>1823</v>
      </c>
      <c r="I318" s="142"/>
      <c r="L318" s="31"/>
      <c r="M318" s="143"/>
      <c r="T318" s="52"/>
      <c r="AT318" s="16" t="s">
        <v>196</v>
      </c>
      <c r="AU318" s="16" t="s">
        <v>86</v>
      </c>
    </row>
    <row r="319" spans="2:65" s="1" customFormat="1" ht="24.15" customHeight="1">
      <c r="B319" s="31"/>
      <c r="C319" s="127" t="s">
        <v>585</v>
      </c>
      <c r="D319" s="127" t="s">
        <v>189</v>
      </c>
      <c r="E319" s="128" t="s">
        <v>1825</v>
      </c>
      <c r="F319" s="129" t="s">
        <v>1826</v>
      </c>
      <c r="G319" s="130" t="s">
        <v>320</v>
      </c>
      <c r="H319" s="131">
        <v>1</v>
      </c>
      <c r="I319" s="132"/>
      <c r="J319" s="133">
        <f>ROUND(I319*H319,2)</f>
        <v>0</v>
      </c>
      <c r="K319" s="129" t="s">
        <v>193</v>
      </c>
      <c r="L319" s="31"/>
      <c r="M319" s="134" t="s">
        <v>19</v>
      </c>
      <c r="N319" s="135" t="s">
        <v>47</v>
      </c>
      <c r="P319" s="136">
        <f>O319*H319</f>
        <v>0</v>
      </c>
      <c r="Q319" s="136">
        <v>0</v>
      </c>
      <c r="R319" s="136">
        <f>Q319*H319</f>
        <v>0</v>
      </c>
      <c r="S319" s="136">
        <v>0</v>
      </c>
      <c r="T319" s="137">
        <f>S319*H319</f>
        <v>0</v>
      </c>
      <c r="AR319" s="138" t="s">
        <v>298</v>
      </c>
      <c r="AT319" s="138" t="s">
        <v>189</v>
      </c>
      <c r="AU319" s="138" t="s">
        <v>86</v>
      </c>
      <c r="AY319" s="16" t="s">
        <v>187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6" t="s">
        <v>84</v>
      </c>
      <c r="BK319" s="139">
        <f>ROUND(I319*H319,2)</f>
        <v>0</v>
      </c>
      <c r="BL319" s="16" t="s">
        <v>298</v>
      </c>
      <c r="BM319" s="138" t="s">
        <v>3088</v>
      </c>
    </row>
    <row r="320" spans="2:65" s="1" customFormat="1" ht="19.2">
      <c r="B320" s="31"/>
      <c r="D320" s="140" t="s">
        <v>196</v>
      </c>
      <c r="F320" s="141" t="s">
        <v>1828</v>
      </c>
      <c r="I320" s="142"/>
      <c r="L320" s="31"/>
      <c r="M320" s="143"/>
      <c r="T320" s="52"/>
      <c r="AT320" s="16" t="s">
        <v>196</v>
      </c>
      <c r="AU320" s="16" t="s">
        <v>86</v>
      </c>
    </row>
    <row r="321" spans="2:65" s="1" customFormat="1">
      <c r="B321" s="31"/>
      <c r="D321" s="144" t="s">
        <v>198</v>
      </c>
      <c r="F321" s="145" t="s">
        <v>1829</v>
      </c>
      <c r="I321" s="142"/>
      <c r="L321" s="31"/>
      <c r="M321" s="143"/>
      <c r="T321" s="52"/>
      <c r="AT321" s="16" t="s">
        <v>198</v>
      </c>
      <c r="AU321" s="16" t="s">
        <v>86</v>
      </c>
    </row>
    <row r="322" spans="2:65" s="12" customFormat="1">
      <c r="B322" s="146"/>
      <c r="D322" s="140" t="s">
        <v>200</v>
      </c>
      <c r="E322" s="147" t="s">
        <v>19</v>
      </c>
      <c r="F322" s="148" t="s">
        <v>84</v>
      </c>
      <c r="H322" s="149">
        <v>1</v>
      </c>
      <c r="I322" s="150"/>
      <c r="L322" s="146"/>
      <c r="M322" s="151"/>
      <c r="T322" s="152"/>
      <c r="AT322" s="147" t="s">
        <v>200</v>
      </c>
      <c r="AU322" s="147" t="s">
        <v>86</v>
      </c>
      <c r="AV322" s="12" t="s">
        <v>86</v>
      </c>
      <c r="AW322" s="12" t="s">
        <v>37</v>
      </c>
      <c r="AX322" s="12" t="s">
        <v>84</v>
      </c>
      <c r="AY322" s="147" t="s">
        <v>187</v>
      </c>
    </row>
    <row r="323" spans="2:65" s="1" customFormat="1" ht="24.15" customHeight="1">
      <c r="B323" s="31"/>
      <c r="C323" s="160" t="s">
        <v>589</v>
      </c>
      <c r="D323" s="160" t="s">
        <v>267</v>
      </c>
      <c r="E323" s="161" t="s">
        <v>1830</v>
      </c>
      <c r="F323" s="162" t="s">
        <v>1831</v>
      </c>
      <c r="G323" s="163" t="s">
        <v>320</v>
      </c>
      <c r="H323" s="164">
        <v>1</v>
      </c>
      <c r="I323" s="165"/>
      <c r="J323" s="166">
        <f>ROUND(I323*H323,2)</f>
        <v>0</v>
      </c>
      <c r="K323" s="162" t="s">
        <v>193</v>
      </c>
      <c r="L323" s="167"/>
      <c r="M323" s="168" t="s">
        <v>19</v>
      </c>
      <c r="N323" s="169" t="s">
        <v>47</v>
      </c>
      <c r="P323" s="136">
        <f>O323*H323</f>
        <v>0</v>
      </c>
      <c r="Q323" s="136">
        <v>1.5E-3</v>
      </c>
      <c r="R323" s="136">
        <f>Q323*H323</f>
        <v>1.5E-3</v>
      </c>
      <c r="S323" s="136">
        <v>0</v>
      </c>
      <c r="T323" s="137">
        <f>S323*H323</f>
        <v>0</v>
      </c>
      <c r="AR323" s="138" t="s">
        <v>394</v>
      </c>
      <c r="AT323" s="138" t="s">
        <v>267</v>
      </c>
      <c r="AU323" s="138" t="s">
        <v>86</v>
      </c>
      <c r="AY323" s="16" t="s">
        <v>187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6" t="s">
        <v>84</v>
      </c>
      <c r="BK323" s="139">
        <f>ROUND(I323*H323,2)</f>
        <v>0</v>
      </c>
      <c r="BL323" s="16" t="s">
        <v>298</v>
      </c>
      <c r="BM323" s="138" t="s">
        <v>3089</v>
      </c>
    </row>
    <row r="324" spans="2:65" s="1" customFormat="1" ht="19.2">
      <c r="B324" s="31"/>
      <c r="D324" s="140" t="s">
        <v>196</v>
      </c>
      <c r="F324" s="141" t="s">
        <v>1831</v>
      </c>
      <c r="I324" s="142"/>
      <c r="L324" s="31"/>
      <c r="M324" s="143"/>
      <c r="T324" s="52"/>
      <c r="AT324" s="16" t="s">
        <v>196</v>
      </c>
      <c r="AU324" s="16" t="s">
        <v>86</v>
      </c>
    </row>
    <row r="325" spans="2:65" s="1" customFormat="1" ht="21.75" customHeight="1">
      <c r="B325" s="31"/>
      <c r="C325" s="127" t="s">
        <v>595</v>
      </c>
      <c r="D325" s="127" t="s">
        <v>189</v>
      </c>
      <c r="E325" s="128" t="s">
        <v>1833</v>
      </c>
      <c r="F325" s="129" t="s">
        <v>1834</v>
      </c>
      <c r="G325" s="130" t="s">
        <v>320</v>
      </c>
      <c r="H325" s="131">
        <v>1</v>
      </c>
      <c r="I325" s="132"/>
      <c r="J325" s="133">
        <f>ROUND(I325*H325,2)</f>
        <v>0</v>
      </c>
      <c r="K325" s="129" t="s">
        <v>193</v>
      </c>
      <c r="L325" s="31"/>
      <c r="M325" s="134" t="s">
        <v>19</v>
      </c>
      <c r="N325" s="135" t="s">
        <v>47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298</v>
      </c>
      <c r="AT325" s="138" t="s">
        <v>189</v>
      </c>
      <c r="AU325" s="138" t="s">
        <v>86</v>
      </c>
      <c r="AY325" s="16" t="s">
        <v>187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84</v>
      </c>
      <c r="BK325" s="139">
        <f>ROUND(I325*H325,2)</f>
        <v>0</v>
      </c>
      <c r="BL325" s="16" t="s">
        <v>298</v>
      </c>
      <c r="BM325" s="138" t="s">
        <v>3090</v>
      </c>
    </row>
    <row r="326" spans="2:65" s="1" customFormat="1" ht="19.2">
      <c r="B326" s="31"/>
      <c r="D326" s="140" t="s">
        <v>196</v>
      </c>
      <c r="F326" s="141" t="s">
        <v>1836</v>
      </c>
      <c r="I326" s="142"/>
      <c r="L326" s="31"/>
      <c r="M326" s="143"/>
      <c r="T326" s="52"/>
      <c r="AT326" s="16" t="s">
        <v>196</v>
      </c>
      <c r="AU326" s="16" t="s">
        <v>86</v>
      </c>
    </row>
    <row r="327" spans="2:65" s="1" customFormat="1">
      <c r="B327" s="31"/>
      <c r="D327" s="144" t="s">
        <v>198</v>
      </c>
      <c r="F327" s="145" t="s">
        <v>1837</v>
      </c>
      <c r="I327" s="142"/>
      <c r="L327" s="31"/>
      <c r="M327" s="143"/>
      <c r="T327" s="52"/>
      <c r="AT327" s="16" t="s">
        <v>198</v>
      </c>
      <c r="AU327" s="16" t="s">
        <v>86</v>
      </c>
    </row>
    <row r="328" spans="2:65" s="1" customFormat="1" ht="16.5" customHeight="1">
      <c r="B328" s="31"/>
      <c r="C328" s="127" t="s">
        <v>599</v>
      </c>
      <c r="D328" s="127" t="s">
        <v>189</v>
      </c>
      <c r="E328" s="128" t="s">
        <v>1838</v>
      </c>
      <c r="F328" s="129" t="s">
        <v>1839</v>
      </c>
      <c r="G328" s="130" t="s">
        <v>320</v>
      </c>
      <c r="H328" s="131">
        <v>3</v>
      </c>
      <c r="I328" s="132"/>
      <c r="J328" s="133">
        <f>ROUND(I328*H328,2)</f>
        <v>0</v>
      </c>
      <c r="K328" s="129" t="s">
        <v>193</v>
      </c>
      <c r="L328" s="31"/>
      <c r="M328" s="134" t="s">
        <v>19</v>
      </c>
      <c r="N328" s="135" t="s">
        <v>47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298</v>
      </c>
      <c r="AT328" s="138" t="s">
        <v>189</v>
      </c>
      <c r="AU328" s="138" t="s">
        <v>86</v>
      </c>
      <c r="AY328" s="16" t="s">
        <v>187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84</v>
      </c>
      <c r="BK328" s="139">
        <f>ROUND(I328*H328,2)</f>
        <v>0</v>
      </c>
      <c r="BL328" s="16" t="s">
        <v>298</v>
      </c>
      <c r="BM328" s="138" t="s">
        <v>3091</v>
      </c>
    </row>
    <row r="329" spans="2:65" s="1" customFormat="1" ht="19.2">
      <c r="B329" s="31"/>
      <c r="D329" s="140" t="s">
        <v>196</v>
      </c>
      <c r="F329" s="141" t="s">
        <v>1841</v>
      </c>
      <c r="I329" s="142"/>
      <c r="L329" s="31"/>
      <c r="M329" s="143"/>
      <c r="T329" s="52"/>
      <c r="AT329" s="16" t="s">
        <v>196</v>
      </c>
      <c r="AU329" s="16" t="s">
        <v>86</v>
      </c>
    </row>
    <row r="330" spans="2:65" s="1" customFormat="1">
      <c r="B330" s="31"/>
      <c r="D330" s="144" t="s">
        <v>198</v>
      </c>
      <c r="F330" s="145" t="s">
        <v>1842</v>
      </c>
      <c r="I330" s="142"/>
      <c r="L330" s="31"/>
      <c r="M330" s="143"/>
      <c r="T330" s="52"/>
      <c r="AT330" s="16" t="s">
        <v>198</v>
      </c>
      <c r="AU330" s="16" t="s">
        <v>86</v>
      </c>
    </row>
    <row r="331" spans="2:65" s="12" customFormat="1">
      <c r="B331" s="146"/>
      <c r="D331" s="140" t="s">
        <v>200</v>
      </c>
      <c r="E331" s="147" t="s">
        <v>19</v>
      </c>
      <c r="F331" s="148" t="s">
        <v>209</v>
      </c>
      <c r="H331" s="149">
        <v>3</v>
      </c>
      <c r="I331" s="150"/>
      <c r="L331" s="146"/>
      <c r="M331" s="151"/>
      <c r="T331" s="152"/>
      <c r="AT331" s="147" t="s">
        <v>200</v>
      </c>
      <c r="AU331" s="147" t="s">
        <v>86</v>
      </c>
      <c r="AV331" s="12" t="s">
        <v>86</v>
      </c>
      <c r="AW331" s="12" t="s">
        <v>37</v>
      </c>
      <c r="AX331" s="12" t="s">
        <v>84</v>
      </c>
      <c r="AY331" s="147" t="s">
        <v>187</v>
      </c>
    </row>
    <row r="332" spans="2:65" s="1" customFormat="1" ht="16.5" customHeight="1">
      <c r="B332" s="31"/>
      <c r="C332" s="127" t="s">
        <v>603</v>
      </c>
      <c r="D332" s="127" t="s">
        <v>189</v>
      </c>
      <c r="E332" s="128" t="s">
        <v>1843</v>
      </c>
      <c r="F332" s="129" t="s">
        <v>1844</v>
      </c>
      <c r="G332" s="130" t="s">
        <v>320</v>
      </c>
      <c r="H332" s="131">
        <v>3</v>
      </c>
      <c r="I332" s="132"/>
      <c r="J332" s="133">
        <f>ROUND(I332*H332,2)</f>
        <v>0</v>
      </c>
      <c r="K332" s="129" t="s">
        <v>193</v>
      </c>
      <c r="L332" s="31"/>
      <c r="M332" s="134" t="s">
        <v>19</v>
      </c>
      <c r="N332" s="135" t="s">
        <v>47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298</v>
      </c>
      <c r="AT332" s="138" t="s">
        <v>189</v>
      </c>
      <c r="AU332" s="138" t="s">
        <v>86</v>
      </c>
      <c r="AY332" s="16" t="s">
        <v>187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6" t="s">
        <v>84</v>
      </c>
      <c r="BK332" s="139">
        <f>ROUND(I332*H332,2)</f>
        <v>0</v>
      </c>
      <c r="BL332" s="16" t="s">
        <v>298</v>
      </c>
      <c r="BM332" s="138" t="s">
        <v>3092</v>
      </c>
    </row>
    <row r="333" spans="2:65" s="1" customFormat="1">
      <c r="B333" s="31"/>
      <c r="D333" s="140" t="s">
        <v>196</v>
      </c>
      <c r="F333" s="141" t="s">
        <v>1846</v>
      </c>
      <c r="I333" s="142"/>
      <c r="L333" s="31"/>
      <c r="M333" s="143"/>
      <c r="T333" s="52"/>
      <c r="AT333" s="16" t="s">
        <v>196</v>
      </c>
      <c r="AU333" s="16" t="s">
        <v>86</v>
      </c>
    </row>
    <row r="334" spans="2:65" s="1" customFormat="1">
      <c r="B334" s="31"/>
      <c r="D334" s="144" t="s">
        <v>198</v>
      </c>
      <c r="F334" s="145" t="s">
        <v>1847</v>
      </c>
      <c r="I334" s="142"/>
      <c r="L334" s="31"/>
      <c r="M334" s="143"/>
      <c r="T334" s="52"/>
      <c r="AT334" s="16" t="s">
        <v>198</v>
      </c>
      <c r="AU334" s="16" t="s">
        <v>86</v>
      </c>
    </row>
    <row r="335" spans="2:65" s="12" customFormat="1">
      <c r="B335" s="146"/>
      <c r="D335" s="140" t="s">
        <v>200</v>
      </c>
      <c r="E335" s="147" t="s">
        <v>19</v>
      </c>
      <c r="F335" s="148" t="s">
        <v>209</v>
      </c>
      <c r="H335" s="149">
        <v>3</v>
      </c>
      <c r="I335" s="150"/>
      <c r="L335" s="146"/>
      <c r="M335" s="151"/>
      <c r="T335" s="152"/>
      <c r="AT335" s="147" t="s">
        <v>200</v>
      </c>
      <c r="AU335" s="147" t="s">
        <v>86</v>
      </c>
      <c r="AV335" s="12" t="s">
        <v>86</v>
      </c>
      <c r="AW335" s="12" t="s">
        <v>37</v>
      </c>
      <c r="AX335" s="12" t="s">
        <v>84</v>
      </c>
      <c r="AY335" s="147" t="s">
        <v>187</v>
      </c>
    </row>
    <row r="336" spans="2:65" s="1" customFormat="1" ht="16.5" customHeight="1">
      <c r="B336" s="31"/>
      <c r="C336" s="127" t="s">
        <v>607</v>
      </c>
      <c r="D336" s="127" t="s">
        <v>189</v>
      </c>
      <c r="E336" s="128" t="s">
        <v>1848</v>
      </c>
      <c r="F336" s="129" t="s">
        <v>1849</v>
      </c>
      <c r="G336" s="130" t="s">
        <v>320</v>
      </c>
      <c r="H336" s="131">
        <v>1</v>
      </c>
      <c r="I336" s="132"/>
      <c r="J336" s="133">
        <f>ROUND(I336*H336,2)</f>
        <v>0</v>
      </c>
      <c r="K336" s="129" t="s">
        <v>193</v>
      </c>
      <c r="L336" s="31"/>
      <c r="M336" s="134" t="s">
        <v>19</v>
      </c>
      <c r="N336" s="135" t="s">
        <v>47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298</v>
      </c>
      <c r="AT336" s="138" t="s">
        <v>189</v>
      </c>
      <c r="AU336" s="138" t="s">
        <v>86</v>
      </c>
      <c r="AY336" s="16" t="s">
        <v>187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6" t="s">
        <v>84</v>
      </c>
      <c r="BK336" s="139">
        <f>ROUND(I336*H336,2)</f>
        <v>0</v>
      </c>
      <c r="BL336" s="16" t="s">
        <v>298</v>
      </c>
      <c r="BM336" s="138" t="s">
        <v>3093</v>
      </c>
    </row>
    <row r="337" spans="2:65" s="1" customFormat="1">
      <c r="B337" s="31"/>
      <c r="D337" s="140" t="s">
        <v>196</v>
      </c>
      <c r="F337" s="141" t="s">
        <v>1851</v>
      </c>
      <c r="I337" s="142"/>
      <c r="L337" s="31"/>
      <c r="M337" s="143"/>
      <c r="T337" s="52"/>
      <c r="AT337" s="16" t="s">
        <v>196</v>
      </c>
      <c r="AU337" s="16" t="s">
        <v>86</v>
      </c>
    </row>
    <row r="338" spans="2:65" s="1" customFormat="1">
      <c r="B338" s="31"/>
      <c r="D338" s="144" t="s">
        <v>198</v>
      </c>
      <c r="F338" s="145" t="s">
        <v>1852</v>
      </c>
      <c r="I338" s="142"/>
      <c r="L338" s="31"/>
      <c r="M338" s="143"/>
      <c r="T338" s="52"/>
      <c r="AT338" s="16" t="s">
        <v>198</v>
      </c>
      <c r="AU338" s="16" t="s">
        <v>86</v>
      </c>
    </row>
    <row r="339" spans="2:65" s="12" customFormat="1">
      <c r="B339" s="146"/>
      <c r="D339" s="140" t="s">
        <v>200</v>
      </c>
      <c r="E339" s="147" t="s">
        <v>19</v>
      </c>
      <c r="F339" s="148" t="s">
        <v>84</v>
      </c>
      <c r="H339" s="149">
        <v>1</v>
      </c>
      <c r="I339" s="150"/>
      <c r="L339" s="146"/>
      <c r="M339" s="151"/>
      <c r="T339" s="152"/>
      <c r="AT339" s="147" t="s">
        <v>200</v>
      </c>
      <c r="AU339" s="147" t="s">
        <v>86</v>
      </c>
      <c r="AV339" s="12" t="s">
        <v>86</v>
      </c>
      <c r="AW339" s="12" t="s">
        <v>37</v>
      </c>
      <c r="AX339" s="12" t="s">
        <v>84</v>
      </c>
      <c r="AY339" s="147" t="s">
        <v>187</v>
      </c>
    </row>
    <row r="340" spans="2:65" s="1" customFormat="1" ht="16.5" customHeight="1">
      <c r="B340" s="31"/>
      <c r="C340" s="127" t="s">
        <v>613</v>
      </c>
      <c r="D340" s="127" t="s">
        <v>189</v>
      </c>
      <c r="E340" s="128" t="s">
        <v>1853</v>
      </c>
      <c r="F340" s="129" t="s">
        <v>1854</v>
      </c>
      <c r="G340" s="130" t="s">
        <v>320</v>
      </c>
      <c r="H340" s="131">
        <v>1</v>
      </c>
      <c r="I340" s="132"/>
      <c r="J340" s="133">
        <f>ROUND(I340*H340,2)</f>
        <v>0</v>
      </c>
      <c r="K340" s="129" t="s">
        <v>193</v>
      </c>
      <c r="L340" s="31"/>
      <c r="M340" s="134" t="s">
        <v>19</v>
      </c>
      <c r="N340" s="135" t="s">
        <v>47</v>
      </c>
      <c r="P340" s="136">
        <f>O340*H340</f>
        <v>0</v>
      </c>
      <c r="Q340" s="136">
        <v>0</v>
      </c>
      <c r="R340" s="136">
        <f>Q340*H340</f>
        <v>0</v>
      </c>
      <c r="S340" s="136">
        <v>0</v>
      </c>
      <c r="T340" s="137">
        <f>S340*H340</f>
        <v>0</v>
      </c>
      <c r="AR340" s="138" t="s">
        <v>298</v>
      </c>
      <c r="AT340" s="138" t="s">
        <v>189</v>
      </c>
      <c r="AU340" s="138" t="s">
        <v>86</v>
      </c>
      <c r="AY340" s="16" t="s">
        <v>187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6" t="s">
        <v>84</v>
      </c>
      <c r="BK340" s="139">
        <f>ROUND(I340*H340,2)</f>
        <v>0</v>
      </c>
      <c r="BL340" s="16" t="s">
        <v>298</v>
      </c>
      <c r="BM340" s="138" t="s">
        <v>3094</v>
      </c>
    </row>
    <row r="341" spans="2:65" s="1" customFormat="1">
      <c r="B341" s="31"/>
      <c r="D341" s="140" t="s">
        <v>196</v>
      </c>
      <c r="F341" s="141" t="s">
        <v>1856</v>
      </c>
      <c r="I341" s="142"/>
      <c r="L341" s="31"/>
      <c r="M341" s="143"/>
      <c r="T341" s="52"/>
      <c r="AT341" s="16" t="s">
        <v>196</v>
      </c>
      <c r="AU341" s="16" t="s">
        <v>86</v>
      </c>
    </row>
    <row r="342" spans="2:65" s="1" customFormat="1">
      <c r="B342" s="31"/>
      <c r="D342" s="144" t="s">
        <v>198</v>
      </c>
      <c r="F342" s="145" t="s">
        <v>1857</v>
      </c>
      <c r="I342" s="142"/>
      <c r="L342" s="31"/>
      <c r="M342" s="143"/>
      <c r="T342" s="52"/>
      <c r="AT342" s="16" t="s">
        <v>198</v>
      </c>
      <c r="AU342" s="16" t="s">
        <v>86</v>
      </c>
    </row>
    <row r="343" spans="2:65" s="12" customFormat="1">
      <c r="B343" s="146"/>
      <c r="D343" s="140" t="s">
        <v>200</v>
      </c>
      <c r="E343" s="147" t="s">
        <v>19</v>
      </c>
      <c r="F343" s="148" t="s">
        <v>84</v>
      </c>
      <c r="H343" s="149">
        <v>1</v>
      </c>
      <c r="I343" s="150"/>
      <c r="L343" s="146"/>
      <c r="M343" s="151"/>
      <c r="T343" s="152"/>
      <c r="AT343" s="147" t="s">
        <v>200</v>
      </c>
      <c r="AU343" s="147" t="s">
        <v>86</v>
      </c>
      <c r="AV343" s="12" t="s">
        <v>86</v>
      </c>
      <c r="AW343" s="12" t="s">
        <v>37</v>
      </c>
      <c r="AX343" s="12" t="s">
        <v>84</v>
      </c>
      <c r="AY343" s="147" t="s">
        <v>187</v>
      </c>
    </row>
    <row r="344" spans="2:65" s="1" customFormat="1" ht="16.5" customHeight="1">
      <c r="B344" s="31"/>
      <c r="C344" s="127" t="s">
        <v>620</v>
      </c>
      <c r="D344" s="127" t="s">
        <v>189</v>
      </c>
      <c r="E344" s="128" t="s">
        <v>1858</v>
      </c>
      <c r="F344" s="129" t="s">
        <v>1859</v>
      </c>
      <c r="G344" s="130" t="s">
        <v>320</v>
      </c>
      <c r="H344" s="131">
        <v>1</v>
      </c>
      <c r="I344" s="132"/>
      <c r="J344" s="133">
        <f>ROUND(I344*H344,2)</f>
        <v>0</v>
      </c>
      <c r="K344" s="129" t="s">
        <v>193</v>
      </c>
      <c r="L344" s="31"/>
      <c r="M344" s="134" t="s">
        <v>19</v>
      </c>
      <c r="N344" s="135" t="s">
        <v>47</v>
      </c>
      <c r="P344" s="136">
        <f>O344*H344</f>
        <v>0</v>
      </c>
      <c r="Q344" s="136">
        <v>0</v>
      </c>
      <c r="R344" s="136">
        <f>Q344*H344</f>
        <v>0</v>
      </c>
      <c r="S344" s="136">
        <v>0</v>
      </c>
      <c r="T344" s="137">
        <f>S344*H344</f>
        <v>0</v>
      </c>
      <c r="AR344" s="138" t="s">
        <v>298</v>
      </c>
      <c r="AT344" s="138" t="s">
        <v>189</v>
      </c>
      <c r="AU344" s="138" t="s">
        <v>86</v>
      </c>
      <c r="AY344" s="16" t="s">
        <v>187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6" t="s">
        <v>84</v>
      </c>
      <c r="BK344" s="139">
        <f>ROUND(I344*H344,2)</f>
        <v>0</v>
      </c>
      <c r="BL344" s="16" t="s">
        <v>298</v>
      </c>
      <c r="BM344" s="138" t="s">
        <v>3095</v>
      </c>
    </row>
    <row r="345" spans="2:65" s="1" customFormat="1">
      <c r="B345" s="31"/>
      <c r="D345" s="140" t="s">
        <v>196</v>
      </c>
      <c r="F345" s="141" t="s">
        <v>1861</v>
      </c>
      <c r="I345" s="142"/>
      <c r="L345" s="31"/>
      <c r="M345" s="143"/>
      <c r="T345" s="52"/>
      <c r="AT345" s="16" t="s">
        <v>196</v>
      </c>
      <c r="AU345" s="16" t="s">
        <v>86</v>
      </c>
    </row>
    <row r="346" spans="2:65" s="1" customFormat="1">
      <c r="B346" s="31"/>
      <c r="D346" s="144" t="s">
        <v>198</v>
      </c>
      <c r="F346" s="145" t="s">
        <v>1862</v>
      </c>
      <c r="I346" s="142"/>
      <c r="L346" s="31"/>
      <c r="M346" s="143"/>
      <c r="T346" s="52"/>
      <c r="AT346" s="16" t="s">
        <v>198</v>
      </c>
      <c r="AU346" s="16" t="s">
        <v>86</v>
      </c>
    </row>
    <row r="347" spans="2:65" s="1" customFormat="1" ht="24.15" customHeight="1">
      <c r="B347" s="31"/>
      <c r="C347" s="127" t="s">
        <v>629</v>
      </c>
      <c r="D347" s="127" t="s">
        <v>189</v>
      </c>
      <c r="E347" s="128" t="s">
        <v>1885</v>
      </c>
      <c r="F347" s="129" t="s">
        <v>1886</v>
      </c>
      <c r="G347" s="130" t="s">
        <v>238</v>
      </c>
      <c r="H347" s="131">
        <v>1.2E-2</v>
      </c>
      <c r="I347" s="132"/>
      <c r="J347" s="133">
        <f>ROUND(I347*H347,2)</f>
        <v>0</v>
      </c>
      <c r="K347" s="129" t="s">
        <v>193</v>
      </c>
      <c r="L347" s="31"/>
      <c r="M347" s="134" t="s">
        <v>19</v>
      </c>
      <c r="N347" s="135" t="s">
        <v>47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298</v>
      </c>
      <c r="AT347" s="138" t="s">
        <v>189</v>
      </c>
      <c r="AU347" s="138" t="s">
        <v>86</v>
      </c>
      <c r="AY347" s="16" t="s">
        <v>187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84</v>
      </c>
      <c r="BK347" s="139">
        <f>ROUND(I347*H347,2)</f>
        <v>0</v>
      </c>
      <c r="BL347" s="16" t="s">
        <v>298</v>
      </c>
      <c r="BM347" s="138" t="s">
        <v>3096</v>
      </c>
    </row>
    <row r="348" spans="2:65" s="1" customFormat="1" ht="28.8">
      <c r="B348" s="31"/>
      <c r="D348" s="140" t="s">
        <v>196</v>
      </c>
      <c r="F348" s="141" t="s">
        <v>1888</v>
      </c>
      <c r="I348" s="142"/>
      <c r="L348" s="31"/>
      <c r="M348" s="143"/>
      <c r="T348" s="52"/>
      <c r="AT348" s="16" t="s">
        <v>196</v>
      </c>
      <c r="AU348" s="16" t="s">
        <v>86</v>
      </c>
    </row>
    <row r="349" spans="2:65" s="1" customFormat="1">
      <c r="B349" s="31"/>
      <c r="D349" s="144" t="s">
        <v>198</v>
      </c>
      <c r="F349" s="145" t="s">
        <v>1889</v>
      </c>
      <c r="I349" s="142"/>
      <c r="L349" s="31"/>
      <c r="M349" s="143"/>
      <c r="T349" s="52"/>
      <c r="AT349" s="16" t="s">
        <v>198</v>
      </c>
      <c r="AU349" s="16" t="s">
        <v>86</v>
      </c>
    </row>
    <row r="350" spans="2:65" s="11" customFormat="1" ht="25.95" customHeight="1">
      <c r="B350" s="115"/>
      <c r="D350" s="116" t="s">
        <v>75</v>
      </c>
      <c r="E350" s="117" t="s">
        <v>267</v>
      </c>
      <c r="F350" s="117" t="s">
        <v>947</v>
      </c>
      <c r="I350" s="118"/>
      <c r="J350" s="119">
        <f>BK350</f>
        <v>0</v>
      </c>
      <c r="L350" s="115"/>
      <c r="M350" s="120"/>
      <c r="P350" s="121">
        <f>P351</f>
        <v>0</v>
      </c>
      <c r="R350" s="121">
        <f>R351</f>
        <v>0</v>
      </c>
      <c r="T350" s="122">
        <f>T351</f>
        <v>0</v>
      </c>
      <c r="AR350" s="116" t="s">
        <v>209</v>
      </c>
      <c r="AT350" s="123" t="s">
        <v>75</v>
      </c>
      <c r="AU350" s="123" t="s">
        <v>76</v>
      </c>
      <c r="AY350" s="116" t="s">
        <v>187</v>
      </c>
      <c r="BK350" s="124">
        <f>BK351</f>
        <v>0</v>
      </c>
    </row>
    <row r="351" spans="2:65" s="11" customFormat="1" ht="22.8" customHeight="1">
      <c r="B351" s="115"/>
      <c r="D351" s="116" t="s">
        <v>75</v>
      </c>
      <c r="E351" s="125" t="s">
        <v>1897</v>
      </c>
      <c r="F351" s="125" t="s">
        <v>1898</v>
      </c>
      <c r="I351" s="118"/>
      <c r="J351" s="126">
        <f>BK351</f>
        <v>0</v>
      </c>
      <c r="L351" s="115"/>
      <c r="M351" s="120"/>
      <c r="P351" s="121">
        <f>SUM(P352:P355)</f>
        <v>0</v>
      </c>
      <c r="R351" s="121">
        <f>SUM(R352:R355)</f>
        <v>0</v>
      </c>
      <c r="T351" s="122">
        <f>SUM(T352:T355)</f>
        <v>0</v>
      </c>
      <c r="AR351" s="116" t="s">
        <v>209</v>
      </c>
      <c r="AT351" s="123" t="s">
        <v>75</v>
      </c>
      <c r="AU351" s="123" t="s">
        <v>84</v>
      </c>
      <c r="AY351" s="116" t="s">
        <v>187</v>
      </c>
      <c r="BK351" s="124">
        <f>SUM(BK352:BK355)</f>
        <v>0</v>
      </c>
    </row>
    <row r="352" spans="2:65" s="1" customFormat="1" ht="33" customHeight="1">
      <c r="B352" s="31"/>
      <c r="C352" s="127" t="s">
        <v>635</v>
      </c>
      <c r="D352" s="127" t="s">
        <v>189</v>
      </c>
      <c r="E352" s="128" t="s">
        <v>3097</v>
      </c>
      <c r="F352" s="129" t="s">
        <v>3098</v>
      </c>
      <c r="G352" s="130" t="s">
        <v>320</v>
      </c>
      <c r="H352" s="131">
        <v>1</v>
      </c>
      <c r="I352" s="132"/>
      <c r="J352" s="133">
        <f>ROUND(I352*H352,2)</f>
        <v>0</v>
      </c>
      <c r="K352" s="129" t="s">
        <v>193</v>
      </c>
      <c r="L352" s="31"/>
      <c r="M352" s="134" t="s">
        <v>19</v>
      </c>
      <c r="N352" s="135" t="s">
        <v>47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564</v>
      </c>
      <c r="AT352" s="138" t="s">
        <v>189</v>
      </c>
      <c r="AU352" s="138" t="s">
        <v>86</v>
      </c>
      <c r="AY352" s="16" t="s">
        <v>187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6" t="s">
        <v>84</v>
      </c>
      <c r="BK352" s="139">
        <f>ROUND(I352*H352,2)</f>
        <v>0</v>
      </c>
      <c r="BL352" s="16" t="s">
        <v>564</v>
      </c>
      <c r="BM352" s="138" t="s">
        <v>3099</v>
      </c>
    </row>
    <row r="353" spans="2:65" s="1" customFormat="1" ht="28.8">
      <c r="B353" s="31"/>
      <c r="D353" s="140" t="s">
        <v>196</v>
      </c>
      <c r="F353" s="141" t="s">
        <v>3100</v>
      </c>
      <c r="I353" s="142"/>
      <c r="L353" s="31"/>
      <c r="M353" s="143"/>
      <c r="T353" s="52"/>
      <c r="AT353" s="16" t="s">
        <v>196</v>
      </c>
      <c r="AU353" s="16" t="s">
        <v>86</v>
      </c>
    </row>
    <row r="354" spans="2:65" s="1" customFormat="1">
      <c r="B354" s="31"/>
      <c r="D354" s="144" t="s">
        <v>198</v>
      </c>
      <c r="F354" s="145" t="s">
        <v>3101</v>
      </c>
      <c r="I354" s="142"/>
      <c r="L354" s="31"/>
      <c r="M354" s="143"/>
      <c r="T354" s="52"/>
      <c r="AT354" s="16" t="s">
        <v>198</v>
      </c>
      <c r="AU354" s="16" t="s">
        <v>86</v>
      </c>
    </row>
    <row r="355" spans="2:65" s="12" customFormat="1">
      <c r="B355" s="146"/>
      <c r="D355" s="140" t="s">
        <v>200</v>
      </c>
      <c r="E355" s="147" t="s">
        <v>19</v>
      </c>
      <c r="F355" s="148" t="s">
        <v>84</v>
      </c>
      <c r="H355" s="149">
        <v>1</v>
      </c>
      <c r="I355" s="150"/>
      <c r="L355" s="146"/>
      <c r="M355" s="151"/>
      <c r="T355" s="152"/>
      <c r="AT355" s="147" t="s">
        <v>200</v>
      </c>
      <c r="AU355" s="147" t="s">
        <v>86</v>
      </c>
      <c r="AV355" s="12" t="s">
        <v>86</v>
      </c>
      <c r="AW355" s="12" t="s">
        <v>37</v>
      </c>
      <c r="AX355" s="12" t="s">
        <v>84</v>
      </c>
      <c r="AY355" s="147" t="s">
        <v>187</v>
      </c>
    </row>
    <row r="356" spans="2:65" s="11" customFormat="1" ht="25.95" customHeight="1">
      <c r="B356" s="115"/>
      <c r="D356" s="116" t="s">
        <v>75</v>
      </c>
      <c r="E356" s="117" t="s">
        <v>684</v>
      </c>
      <c r="F356" s="117" t="s">
        <v>113</v>
      </c>
      <c r="I356" s="118"/>
      <c r="J356" s="119">
        <f>BK356</f>
        <v>0</v>
      </c>
      <c r="L356" s="115"/>
      <c r="M356" s="120"/>
      <c r="P356" s="121">
        <f>P357</f>
        <v>0</v>
      </c>
      <c r="R356" s="121">
        <f>R357</f>
        <v>0</v>
      </c>
      <c r="T356" s="122">
        <f>T357</f>
        <v>0</v>
      </c>
      <c r="AR356" s="116" t="s">
        <v>222</v>
      </c>
      <c r="AT356" s="123" t="s">
        <v>75</v>
      </c>
      <c r="AU356" s="123" t="s">
        <v>76</v>
      </c>
      <c r="AY356" s="116" t="s">
        <v>187</v>
      </c>
      <c r="BK356" s="124">
        <f>BK357</f>
        <v>0</v>
      </c>
    </row>
    <row r="357" spans="2:65" s="11" customFormat="1" ht="22.8" customHeight="1">
      <c r="B357" s="115"/>
      <c r="D357" s="116" t="s">
        <v>75</v>
      </c>
      <c r="E357" s="125" t="s">
        <v>685</v>
      </c>
      <c r="F357" s="125" t="s">
        <v>686</v>
      </c>
      <c r="I357" s="118"/>
      <c r="J357" s="126">
        <f>BK357</f>
        <v>0</v>
      </c>
      <c r="L357" s="115"/>
      <c r="M357" s="120"/>
      <c r="P357" s="121">
        <f>SUM(P358:P361)</f>
        <v>0</v>
      </c>
      <c r="R357" s="121">
        <f>SUM(R358:R361)</f>
        <v>0</v>
      </c>
      <c r="T357" s="122">
        <f>SUM(T358:T361)</f>
        <v>0</v>
      </c>
      <c r="AR357" s="116" t="s">
        <v>222</v>
      </c>
      <c r="AT357" s="123" t="s">
        <v>75</v>
      </c>
      <c r="AU357" s="123" t="s">
        <v>84</v>
      </c>
      <c r="AY357" s="116" t="s">
        <v>187</v>
      </c>
      <c r="BK357" s="124">
        <f>SUM(BK358:BK361)</f>
        <v>0</v>
      </c>
    </row>
    <row r="358" spans="2:65" s="1" customFormat="1" ht="16.5" customHeight="1">
      <c r="B358" s="31"/>
      <c r="C358" s="127" t="s">
        <v>642</v>
      </c>
      <c r="D358" s="127" t="s">
        <v>189</v>
      </c>
      <c r="E358" s="128" t="s">
        <v>2028</v>
      </c>
      <c r="F358" s="129" t="s">
        <v>2029</v>
      </c>
      <c r="G358" s="130" t="s">
        <v>2030</v>
      </c>
      <c r="H358" s="131">
        <v>1</v>
      </c>
      <c r="I358" s="132"/>
      <c r="J358" s="133">
        <f>ROUND(I358*H358,2)</f>
        <v>0</v>
      </c>
      <c r="K358" s="129" t="s">
        <v>193</v>
      </c>
      <c r="L358" s="31"/>
      <c r="M358" s="134" t="s">
        <v>19</v>
      </c>
      <c r="N358" s="135" t="s">
        <v>47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691</v>
      </c>
      <c r="AT358" s="138" t="s">
        <v>189</v>
      </c>
      <c r="AU358" s="138" t="s">
        <v>86</v>
      </c>
      <c r="AY358" s="16" t="s">
        <v>187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84</v>
      </c>
      <c r="BK358" s="139">
        <f>ROUND(I358*H358,2)</f>
        <v>0</v>
      </c>
      <c r="BL358" s="16" t="s">
        <v>691</v>
      </c>
      <c r="BM358" s="138" t="s">
        <v>3102</v>
      </c>
    </row>
    <row r="359" spans="2:65" s="1" customFormat="1" ht="38.4">
      <c r="B359" s="31"/>
      <c r="D359" s="140" t="s">
        <v>196</v>
      </c>
      <c r="F359" s="141" t="s">
        <v>3103</v>
      </c>
      <c r="I359" s="142"/>
      <c r="L359" s="31"/>
      <c r="M359" s="143"/>
      <c r="T359" s="52"/>
      <c r="AT359" s="16" t="s">
        <v>196</v>
      </c>
      <c r="AU359" s="16" t="s">
        <v>86</v>
      </c>
    </row>
    <row r="360" spans="2:65" s="1" customFormat="1">
      <c r="B360" s="31"/>
      <c r="D360" s="144" t="s">
        <v>198</v>
      </c>
      <c r="F360" s="145" t="s">
        <v>2033</v>
      </c>
      <c r="I360" s="142"/>
      <c r="L360" s="31"/>
      <c r="M360" s="143"/>
      <c r="T360" s="52"/>
      <c r="AT360" s="16" t="s">
        <v>198</v>
      </c>
      <c r="AU360" s="16" t="s">
        <v>86</v>
      </c>
    </row>
    <row r="361" spans="2:65" s="12" customFormat="1">
      <c r="B361" s="146"/>
      <c r="D361" s="140" t="s">
        <v>200</v>
      </c>
      <c r="E361" s="147" t="s">
        <v>19</v>
      </c>
      <c r="F361" s="148" t="s">
        <v>84</v>
      </c>
      <c r="H361" s="149">
        <v>1</v>
      </c>
      <c r="I361" s="150"/>
      <c r="L361" s="146"/>
      <c r="M361" s="170"/>
      <c r="N361" s="171"/>
      <c r="O361" s="171"/>
      <c r="P361" s="171"/>
      <c r="Q361" s="171"/>
      <c r="R361" s="171"/>
      <c r="S361" s="171"/>
      <c r="T361" s="172"/>
      <c r="AT361" s="147" t="s">
        <v>200</v>
      </c>
      <c r="AU361" s="147" t="s">
        <v>86</v>
      </c>
      <c r="AV361" s="12" t="s">
        <v>86</v>
      </c>
      <c r="AW361" s="12" t="s">
        <v>37</v>
      </c>
      <c r="AX361" s="12" t="s">
        <v>84</v>
      </c>
      <c r="AY361" s="147" t="s">
        <v>187</v>
      </c>
    </row>
    <row r="362" spans="2:65" s="1" customFormat="1" ht="6.9" customHeight="1">
      <c r="B362" s="40"/>
      <c r="C362" s="41"/>
      <c r="D362" s="41"/>
      <c r="E362" s="41"/>
      <c r="F362" s="41"/>
      <c r="G362" s="41"/>
      <c r="H362" s="41"/>
      <c r="I362" s="41"/>
      <c r="J362" s="41"/>
      <c r="K362" s="41"/>
      <c r="L362" s="31"/>
    </row>
  </sheetData>
  <sheetProtection algorithmName="SHA-512" hashValue="+68KzEyAv2I/NFkc4XN22enPPoWJDf+dJds8F2ev3JOtuuISWnXCllahlFFtLXVTPzBJBtlJOJdMPB9RjTOQtg==" saltValue="H2SMgsET6QzBwNFFS7cX0TgcSUXuYR7Yq6JffLOLSIVVomia7Njbo54wOFcmJ1E2cH0aJTnu3sYm8M6a3gg79A==" spinCount="100000" sheet="1" objects="1" scenarios="1" formatColumns="0" formatRows="0" autoFilter="0"/>
  <autoFilter ref="C90:K361" xr:uid="{00000000-0009-0000-0000-000008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800-000000000000}"/>
    <hyperlink ref="F100" r:id="rId2" xr:uid="{00000000-0004-0000-0800-000001000000}"/>
    <hyperlink ref="F105" r:id="rId3" xr:uid="{00000000-0004-0000-0800-000002000000}"/>
    <hyperlink ref="F108" r:id="rId4" xr:uid="{00000000-0004-0000-0800-000003000000}"/>
    <hyperlink ref="F111" r:id="rId5" xr:uid="{00000000-0004-0000-0800-000004000000}"/>
    <hyperlink ref="F115" r:id="rId6" xr:uid="{00000000-0004-0000-0800-000005000000}"/>
    <hyperlink ref="F119" r:id="rId7" xr:uid="{00000000-0004-0000-0800-000006000000}"/>
    <hyperlink ref="F124" r:id="rId8" xr:uid="{00000000-0004-0000-0800-000007000000}"/>
    <hyperlink ref="F128" r:id="rId9" xr:uid="{00000000-0004-0000-0800-000008000000}"/>
    <hyperlink ref="F132" r:id="rId10" xr:uid="{00000000-0004-0000-0800-000009000000}"/>
    <hyperlink ref="F139" r:id="rId11" xr:uid="{00000000-0004-0000-0800-00000A000000}"/>
    <hyperlink ref="F146" r:id="rId12" xr:uid="{00000000-0004-0000-0800-00000B000000}"/>
    <hyperlink ref="F153" r:id="rId13" xr:uid="{00000000-0004-0000-0800-00000C000000}"/>
    <hyperlink ref="F160" r:id="rId14" xr:uid="{00000000-0004-0000-0800-00000D000000}"/>
    <hyperlink ref="F164" r:id="rId15" xr:uid="{00000000-0004-0000-0800-00000E000000}"/>
    <hyperlink ref="F170" r:id="rId16" xr:uid="{00000000-0004-0000-0800-00000F000000}"/>
    <hyperlink ref="F174" r:id="rId17" xr:uid="{00000000-0004-0000-0800-000010000000}"/>
    <hyperlink ref="F178" r:id="rId18" xr:uid="{00000000-0004-0000-0800-000011000000}"/>
    <hyperlink ref="F182" r:id="rId19" xr:uid="{00000000-0004-0000-0800-000012000000}"/>
    <hyperlink ref="F188" r:id="rId20" xr:uid="{00000000-0004-0000-0800-000013000000}"/>
    <hyperlink ref="F192" r:id="rId21" xr:uid="{00000000-0004-0000-0800-000014000000}"/>
    <hyperlink ref="F196" r:id="rId22" xr:uid="{00000000-0004-0000-0800-000015000000}"/>
    <hyperlink ref="F200" r:id="rId23" xr:uid="{00000000-0004-0000-0800-000016000000}"/>
    <hyperlink ref="F206" r:id="rId24" xr:uid="{00000000-0004-0000-0800-000017000000}"/>
    <hyperlink ref="F212" r:id="rId25" xr:uid="{00000000-0004-0000-0800-000018000000}"/>
    <hyperlink ref="F218" r:id="rId26" xr:uid="{00000000-0004-0000-0800-000019000000}"/>
    <hyperlink ref="F224" r:id="rId27" xr:uid="{00000000-0004-0000-0800-00001A000000}"/>
    <hyperlink ref="F234" r:id="rId28" xr:uid="{00000000-0004-0000-0800-00001B000000}"/>
    <hyperlink ref="F240" r:id="rId29" xr:uid="{00000000-0004-0000-0800-00001C000000}"/>
    <hyperlink ref="F244" r:id="rId30" xr:uid="{00000000-0004-0000-0800-00001D000000}"/>
    <hyperlink ref="F248" r:id="rId31" xr:uid="{00000000-0004-0000-0800-00001E000000}"/>
    <hyperlink ref="F252" r:id="rId32" xr:uid="{00000000-0004-0000-0800-00001F000000}"/>
    <hyperlink ref="F258" r:id="rId33" xr:uid="{00000000-0004-0000-0800-000020000000}"/>
    <hyperlink ref="F264" r:id="rId34" xr:uid="{00000000-0004-0000-0800-000021000000}"/>
    <hyperlink ref="F268" r:id="rId35" xr:uid="{00000000-0004-0000-0800-000022000000}"/>
    <hyperlink ref="F272" r:id="rId36" xr:uid="{00000000-0004-0000-0800-000023000000}"/>
    <hyperlink ref="F275" r:id="rId37" xr:uid="{00000000-0004-0000-0800-000024000000}"/>
    <hyperlink ref="F279" r:id="rId38" xr:uid="{00000000-0004-0000-0800-000025000000}"/>
    <hyperlink ref="F285" r:id="rId39" xr:uid="{00000000-0004-0000-0800-000026000000}"/>
    <hyperlink ref="F291" r:id="rId40" xr:uid="{00000000-0004-0000-0800-000027000000}"/>
    <hyperlink ref="F297" r:id="rId41" xr:uid="{00000000-0004-0000-0800-000028000000}"/>
    <hyperlink ref="F303" r:id="rId42" xr:uid="{00000000-0004-0000-0800-000029000000}"/>
    <hyperlink ref="F309" r:id="rId43" xr:uid="{00000000-0004-0000-0800-00002A000000}"/>
    <hyperlink ref="F315" r:id="rId44" xr:uid="{00000000-0004-0000-0800-00002B000000}"/>
    <hyperlink ref="F321" r:id="rId45" xr:uid="{00000000-0004-0000-0800-00002C000000}"/>
    <hyperlink ref="F327" r:id="rId46" xr:uid="{00000000-0004-0000-0800-00002D000000}"/>
    <hyperlink ref="F330" r:id="rId47" xr:uid="{00000000-0004-0000-0800-00002E000000}"/>
    <hyperlink ref="F334" r:id="rId48" xr:uid="{00000000-0004-0000-0800-00002F000000}"/>
    <hyperlink ref="F338" r:id="rId49" xr:uid="{00000000-0004-0000-0800-000030000000}"/>
    <hyperlink ref="F342" r:id="rId50" xr:uid="{00000000-0004-0000-0800-000031000000}"/>
    <hyperlink ref="F346" r:id="rId51" xr:uid="{00000000-0004-0000-0800-000032000000}"/>
    <hyperlink ref="F349" r:id="rId52" xr:uid="{00000000-0004-0000-0800-000033000000}"/>
    <hyperlink ref="F354" r:id="rId53" xr:uid="{00000000-0004-0000-0800-000034000000}"/>
    <hyperlink ref="F360" r:id="rId54" xr:uid="{00000000-0004-0000-0800-00003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01.1.1 - IO 01 - Vodovodn...</vt:lpstr>
      <vt:lpstr>01.1.2 - IO 01 - Vodovodn...</vt:lpstr>
      <vt:lpstr>01.1.3 - IO 01 - Vodovodn...</vt:lpstr>
      <vt:lpstr>01.1.4 - IO 01 - Vodovodn...</vt:lpstr>
      <vt:lpstr>01.1.7 - IO 01 - Vodovodn...</vt:lpstr>
      <vt:lpstr>02.1.1 - SO 01 - Stavební...</vt:lpstr>
      <vt:lpstr>02.1.2 - SO 01 - Stavební...</vt:lpstr>
      <vt:lpstr>02.1.3 - SO 01 - Stavební...</vt:lpstr>
      <vt:lpstr>02.3 - SO 03 – Vystojení ...</vt:lpstr>
      <vt:lpstr>05 - Vedlejší rozpočtové ...</vt:lpstr>
      <vt:lpstr>Seznam figur</vt:lpstr>
      <vt:lpstr>Pokyny pro vyplnění</vt:lpstr>
      <vt:lpstr>'01.1.1 - IO 01 - Vodovodn...'!Názvy_tisku</vt:lpstr>
      <vt:lpstr>'01.1.2 - IO 01 - Vodovodn...'!Názvy_tisku</vt:lpstr>
      <vt:lpstr>'01.1.3 - IO 01 - Vodovodn...'!Názvy_tisku</vt:lpstr>
      <vt:lpstr>'01.1.4 - IO 01 - Vodovodn...'!Názvy_tisku</vt:lpstr>
      <vt:lpstr>'01.1.7 - IO 01 - Vodovodn...'!Názvy_tisku</vt:lpstr>
      <vt:lpstr>'02.1.1 - SO 01 - Stavební...'!Názvy_tisku</vt:lpstr>
      <vt:lpstr>'02.1.2 - SO 01 - Stavební...'!Názvy_tisku</vt:lpstr>
      <vt:lpstr>'02.1.3 - SO 01 - Stavební...'!Názvy_tisku</vt:lpstr>
      <vt:lpstr>'02.3 - SO 03 – Vystojení ...'!Názvy_tisku</vt:lpstr>
      <vt:lpstr>'05 - Vedlejší rozpočtové ...'!Názvy_tisku</vt:lpstr>
      <vt:lpstr>'Rekapitulace stavby'!Názvy_tisku</vt:lpstr>
      <vt:lpstr>'Seznam figur'!Názvy_tisku</vt:lpstr>
      <vt:lpstr>'01.1.1 - IO 01 - Vodovodn...'!Oblast_tisku</vt:lpstr>
      <vt:lpstr>'01.1.2 - IO 01 - Vodovodn...'!Oblast_tisku</vt:lpstr>
      <vt:lpstr>'01.1.3 - IO 01 - Vodovodn...'!Oblast_tisku</vt:lpstr>
      <vt:lpstr>'01.1.4 - IO 01 - Vodovodn...'!Oblast_tisku</vt:lpstr>
      <vt:lpstr>'01.1.7 - IO 01 - Vodovodn...'!Oblast_tisku</vt:lpstr>
      <vt:lpstr>'02.1.1 - SO 01 - Stavební...'!Oblast_tisku</vt:lpstr>
      <vt:lpstr>'02.1.2 - SO 01 - Stavební...'!Oblast_tisku</vt:lpstr>
      <vt:lpstr>'02.1.3 - SO 01 - Stavební...'!Oblast_tisku</vt:lpstr>
      <vt:lpstr>'02.3 - SO 03 – Vystojení ...'!Oblast_tisku</vt:lpstr>
      <vt:lpstr>'05 - Vedlejší rozpočtové 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Josef Alexander Matera</cp:lastModifiedBy>
  <dcterms:created xsi:type="dcterms:W3CDTF">2023-10-04T14:44:12Z</dcterms:created>
  <dcterms:modified xsi:type="dcterms:W3CDTF">2023-10-24T10:54:29Z</dcterms:modified>
</cp:coreProperties>
</file>